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C-STANNE\Partages\DPAJ-Transverse\1100-DIRECTIONS\DFJM\SET\Maintenance CVCD-PLB\NEW_Marchés2026-2029\Lot CVCD\A1-Annexes CVCD\Annexe 29 - P3\"/>
    </mc:Choice>
  </mc:AlternateContent>
  <bookViews>
    <workbookView xWindow="0" yWindow="0" windowWidth="28800" windowHeight="12000" activeTab="2"/>
  </bookViews>
  <sheets>
    <sheet name="DPGF Décompte P3" sheetId="1" r:id="rId1"/>
    <sheet name="Révision " sheetId="6" r:id="rId2"/>
    <sheet name="acompte n° pour XXX" sheetId="8" r:id="rId3"/>
  </sheets>
  <definedNames>
    <definedName name="Print_Area" localSheetId="2">'acompte n° pour XXX'!$A$1:$I$70</definedName>
    <definedName name="type_fourn." localSheetId="2">#REF!</definedName>
    <definedName name="type_fourn." localSheetId="1">#REF!</definedName>
    <definedName name="type_fourn.">#REF!</definedName>
    <definedName name="type_tr." localSheetId="2">#REF!</definedName>
    <definedName name="type_tr." localSheetId="1">#REF!</definedName>
    <definedName name="type_tr.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9" i="1" l="1"/>
  <c r="C139" i="1"/>
  <c r="H51" i="8" l="1"/>
  <c r="D52" i="8"/>
  <c r="D53" i="8" s="1"/>
  <c r="H52" i="8"/>
  <c r="G52" i="8" s="1"/>
  <c r="F52" i="8" s="1"/>
  <c r="H55" i="8"/>
  <c r="H56" i="8" s="1"/>
  <c r="H57" i="8" s="1"/>
  <c r="D56" i="8"/>
  <c r="D57" i="8" s="1"/>
  <c r="F56" i="8"/>
  <c r="F57" i="8" s="1"/>
  <c r="G56" i="8"/>
  <c r="G57" i="8" s="1"/>
  <c r="H59" i="8"/>
  <c r="H60" i="8" s="1"/>
  <c r="H61" i="8" s="1"/>
  <c r="G61" i="8" s="1"/>
  <c r="F61" i="8" s="1"/>
  <c r="D60" i="8"/>
  <c r="D61" i="8"/>
  <c r="H63" i="8"/>
  <c r="D64" i="8"/>
  <c r="D65" i="8" s="1"/>
  <c r="F64" i="8"/>
  <c r="F65" i="8" s="1"/>
  <c r="G64" i="8"/>
  <c r="G65" i="8" s="1"/>
  <c r="H64" i="8"/>
  <c r="H65" i="8" s="1"/>
  <c r="H67" i="8"/>
  <c r="D68" i="8"/>
  <c r="F68" i="8"/>
  <c r="F69" i="8" s="1"/>
  <c r="G68" i="8"/>
  <c r="G69" i="8" s="1"/>
  <c r="H68" i="8"/>
  <c r="H69" i="8" s="1"/>
  <c r="D69" i="8"/>
  <c r="H71" i="8"/>
  <c r="D72" i="8"/>
  <c r="H72" i="8"/>
  <c r="H73" i="8" s="1"/>
  <c r="G73" i="8" s="1"/>
  <c r="F73" i="8" s="1"/>
  <c r="D73" i="8"/>
  <c r="H75" i="8"/>
  <c r="H76" i="8" s="1"/>
  <c r="H77" i="8" s="1"/>
  <c r="G77" i="8" s="1"/>
  <c r="F77" i="8" s="1"/>
  <c r="D76" i="8"/>
  <c r="D77" i="8"/>
  <c r="H79" i="8"/>
  <c r="H80" i="8" s="1"/>
  <c r="G80" i="8" s="1"/>
  <c r="F80" i="8" s="1"/>
  <c r="D80" i="8"/>
  <c r="D81" i="8"/>
  <c r="H43" i="8"/>
  <c r="H44" i="8" s="1"/>
  <c r="H45" i="8" s="1"/>
  <c r="G45" i="8" s="1"/>
  <c r="F45" i="8" s="1"/>
  <c r="D44" i="8"/>
  <c r="D45" i="8"/>
  <c r="G47" i="8"/>
  <c r="F47" i="8" s="1"/>
  <c r="D48" i="8"/>
  <c r="D49" i="8" s="1"/>
  <c r="H48" i="8"/>
  <c r="H49" i="8" s="1"/>
  <c r="G49" i="8" s="1"/>
  <c r="F49" i="8" s="1"/>
  <c r="H83" i="8"/>
  <c r="H85" i="8" s="1"/>
  <c r="D84" i="8"/>
  <c r="F84" i="8"/>
  <c r="F85" i="8" s="1"/>
  <c r="G84" i="8"/>
  <c r="G85" i="8" s="1"/>
  <c r="D85" i="8"/>
  <c r="H87" i="8"/>
  <c r="H88" i="8" s="1"/>
  <c r="H89" i="8" s="1"/>
  <c r="D88" i="8"/>
  <c r="D89" i="8" s="1"/>
  <c r="F88" i="8"/>
  <c r="F89" i="8" s="1"/>
  <c r="G88" i="8"/>
  <c r="G89" i="8" s="1"/>
  <c r="H53" i="8" l="1"/>
  <c r="G53" i="8" s="1"/>
  <c r="F53" i="8" s="1"/>
  <c r="G60" i="8"/>
  <c r="F60" i="8" s="1"/>
  <c r="G76" i="8"/>
  <c r="F76" i="8" s="1"/>
  <c r="G72" i="8"/>
  <c r="F72" i="8" s="1"/>
  <c r="H81" i="8"/>
  <c r="G81" i="8" s="1"/>
  <c r="F81" i="8" s="1"/>
  <c r="G48" i="8"/>
  <c r="F48" i="8" s="1"/>
  <c r="G44" i="8"/>
  <c r="F44" i="8" s="1"/>
  <c r="G125" i="1"/>
  <c r="G132" i="1"/>
  <c r="G101" i="1" l="1"/>
  <c r="G18" i="1"/>
  <c r="G19" i="1"/>
  <c r="G20" i="1"/>
  <c r="G21" i="1"/>
  <c r="G22" i="1"/>
  <c r="G23" i="1"/>
  <c r="G24" i="1"/>
  <c r="G25" i="1"/>
  <c r="G26" i="1"/>
  <c r="G17" i="1"/>
  <c r="G5" i="1"/>
  <c r="J5" i="1" s="1"/>
  <c r="G113" i="1" l="1"/>
  <c r="E113" i="1"/>
  <c r="E101" i="1"/>
  <c r="G16" i="1"/>
  <c r="G89" i="1" l="1"/>
  <c r="E89" i="1"/>
  <c r="G67" i="1"/>
  <c r="E67" i="1"/>
  <c r="G65" i="1"/>
  <c r="G64" i="1"/>
  <c r="G63" i="1"/>
  <c r="G62" i="1"/>
  <c r="G61" i="1"/>
  <c r="G60" i="1"/>
  <c r="G59" i="1"/>
  <c r="G58" i="1"/>
  <c r="G57" i="1"/>
  <c r="E45" i="1"/>
  <c r="G51" i="1"/>
  <c r="G50" i="1"/>
  <c r="G49" i="1"/>
  <c r="G48" i="1"/>
  <c r="G47" i="1"/>
  <c r="G46" i="1"/>
  <c r="G52" i="1"/>
  <c r="G53" i="1"/>
  <c r="G54" i="1"/>
  <c r="G55" i="1"/>
  <c r="G56" i="1"/>
  <c r="G36" i="1"/>
  <c r="G35" i="1"/>
  <c r="G34" i="1"/>
  <c r="G33" i="1"/>
  <c r="G32" i="1"/>
  <c r="G31" i="1"/>
  <c r="G30" i="1"/>
  <c r="G40" i="1"/>
  <c r="G39" i="1"/>
  <c r="G38" i="1"/>
  <c r="G37" i="1"/>
  <c r="G42" i="1"/>
  <c r="G41" i="1"/>
  <c r="E16" i="1"/>
  <c r="E132" i="1"/>
  <c r="E125" i="1"/>
  <c r="E28" i="1"/>
  <c r="G14" i="1" l="1"/>
  <c r="G13" i="1"/>
  <c r="G12" i="1"/>
  <c r="G11" i="1"/>
  <c r="G10" i="1"/>
  <c r="G9" i="1"/>
  <c r="G8" i="1"/>
  <c r="G7" i="1"/>
  <c r="G6" i="1"/>
  <c r="E4" i="1"/>
  <c r="D15" i="6" l="1"/>
  <c r="G13" i="6" l="1"/>
  <c r="H13" i="6" s="1"/>
  <c r="E11" i="8"/>
  <c r="E18" i="6"/>
  <c r="F15" i="6"/>
  <c r="H123" i="8"/>
  <c r="H119" i="8"/>
  <c r="G116" i="8"/>
  <c r="H114" i="8"/>
  <c r="H103" i="8"/>
  <c r="H105" i="8" s="1"/>
  <c r="H99" i="8"/>
  <c r="H101" i="8" s="1"/>
  <c r="H95" i="8"/>
  <c r="H97" i="8" s="1"/>
  <c r="H92" i="8"/>
  <c r="H91" i="8"/>
  <c r="D40" i="8"/>
  <c r="D41" i="8" s="1"/>
  <c r="H39" i="8"/>
  <c r="D36" i="8"/>
  <c r="D37" i="8" s="1"/>
  <c r="H35" i="8"/>
  <c r="D32" i="8"/>
  <c r="D33" i="8" s="1"/>
  <c r="H31" i="8"/>
  <c r="G28" i="8"/>
  <c r="F28" i="8"/>
  <c r="D28" i="8"/>
  <c r="D29" i="8" s="1"/>
  <c r="H27" i="8"/>
  <c r="H28" i="8" s="1"/>
  <c r="D23" i="8"/>
  <c r="G12" i="8"/>
  <c r="G16" i="8" s="1"/>
  <c r="F12" i="8"/>
  <c r="F16" i="8" s="1"/>
  <c r="D12" i="8"/>
  <c r="H11" i="8"/>
  <c r="H10" i="8"/>
  <c r="H12" i="8" s="1"/>
  <c r="H16" i="8" s="1"/>
  <c r="E10" i="8"/>
  <c r="H93" i="8" l="1"/>
  <c r="H32" i="8"/>
  <c r="G32" i="8" s="1"/>
  <c r="F32" i="8" s="1"/>
  <c r="H29" i="8"/>
  <c r="G29" i="8" s="1"/>
  <c r="F29" i="8" s="1"/>
  <c r="E12" i="8"/>
  <c r="F115" i="8" s="1"/>
  <c r="F116" i="8" s="1"/>
  <c r="H116" i="8" s="1"/>
  <c r="F109" i="8"/>
  <c r="F17" i="8"/>
  <c r="F18" i="8" s="1"/>
  <c r="H17" i="8"/>
  <c r="H18" i="8" s="1"/>
  <c r="H109" i="8"/>
  <c r="G109" i="8"/>
  <c r="G17" i="8"/>
  <c r="G18" i="8" s="1"/>
  <c r="G20" i="8" s="1"/>
  <c r="H36" i="8"/>
  <c r="G36" i="8" s="1"/>
  <c r="F36" i="8" s="1"/>
  <c r="H40" i="8"/>
  <c r="G40" i="8" s="1"/>
  <c r="F40" i="8" s="1"/>
  <c r="H17" i="6"/>
  <c r="H16" i="6"/>
  <c r="G15" i="6"/>
  <c r="H15" i="6" s="1"/>
  <c r="D14" i="6"/>
  <c r="F14" i="6" s="1"/>
  <c r="F18" i="6" l="1"/>
  <c r="G14" i="6"/>
  <c r="G18" i="6" s="1"/>
  <c r="H33" i="8"/>
  <c r="G33" i="8" s="1"/>
  <c r="F33" i="8" s="1"/>
  <c r="H37" i="8"/>
  <c r="G37" i="8" s="1"/>
  <c r="F37" i="8" s="1"/>
  <c r="F111" i="8"/>
  <c r="F112" i="8" s="1"/>
  <c r="D109" i="8"/>
  <c r="F20" i="8"/>
  <c r="H115" i="8"/>
  <c r="G111" i="8"/>
  <c r="H20" i="8"/>
  <c r="H41" i="8"/>
  <c r="G41" i="8" s="1"/>
  <c r="F41" i="8" s="1"/>
  <c r="H14" i="6" l="1"/>
  <c r="H18" i="6" s="1"/>
  <c r="H111" i="8"/>
  <c r="D111" i="8"/>
  <c r="D112" i="8" s="1"/>
  <c r="D121" i="8" s="1"/>
  <c r="D16" i="8"/>
  <c r="D17" i="8" s="1"/>
  <c r="G112" i="8"/>
  <c r="G121" i="8" s="1"/>
  <c r="G125" i="8" s="1"/>
  <c r="F121" i="8"/>
  <c r="F125" i="8" s="1"/>
  <c r="H112" i="8" l="1"/>
  <c r="H121" i="8" s="1"/>
  <c r="D18" i="8"/>
  <c r="H125" i="8"/>
  <c r="G4" i="1" l="1"/>
  <c r="G45" i="1"/>
  <c r="G43" i="1"/>
  <c r="G29" i="1"/>
  <c r="G28" i="1" l="1"/>
</calcChain>
</file>

<file path=xl/comments1.xml><?xml version="1.0" encoding="utf-8"?>
<comments xmlns="http://schemas.openxmlformats.org/spreadsheetml/2006/main">
  <authors>
    <author>Perseval</author>
  </authors>
  <commentList>
    <comment ref="I3" authorId="0" shapeId="0">
      <text>
        <r>
          <rPr>
            <b/>
            <sz val="9"/>
            <color indexed="81"/>
            <rFont val="Tahoma"/>
            <charset val="1"/>
          </rPr>
          <t>Perseval:</t>
        </r>
        <r>
          <rPr>
            <sz val="9"/>
            <color indexed="81"/>
            <rFont val="Tahoma"/>
            <charset val="1"/>
          </rPr>
          <t xml:space="preserve">
Taux à appliquer en fonction de la date de réception</t>
        </r>
      </text>
    </comment>
  </commentList>
</comments>
</file>

<file path=xl/comments2.xml><?xml version="1.0" encoding="utf-8"?>
<comments xmlns="http://schemas.openxmlformats.org/spreadsheetml/2006/main">
  <authors>
    <author>IM</author>
    <author>Perseval Sophie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avancement vs le montant notifié du marché</t>
        </r>
      </text>
    </comment>
    <comment ref="B28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Date de notif du DC4</t>
        </r>
      </text>
    </comment>
    <comment ref="B84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Date de notif du DC4</t>
        </r>
      </text>
    </comment>
    <comment ref="B88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Date de notif du DC4</t>
        </r>
      </text>
    </comment>
    <comment ref="F114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montant à reprendre dans l'onglet Avance</t>
        </r>
      </text>
    </comment>
    <comment ref="B115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attention, les montants doivent être rentrés en </t>
        </r>
        <r>
          <rPr>
            <b/>
            <sz val="9"/>
            <color indexed="81"/>
            <rFont val="Tahoma"/>
            <family val="2"/>
          </rPr>
          <t>négatif</t>
        </r>
      </text>
    </comment>
    <comment ref="F115" authorId="0" shapeId="0">
      <text>
        <r>
          <rPr>
            <b/>
            <sz val="9"/>
            <color indexed="81"/>
            <rFont val="Tahoma"/>
            <family val="2"/>
          </rPr>
          <t>IM:</t>
        </r>
        <r>
          <rPr>
            <sz val="9"/>
            <color indexed="81"/>
            <rFont val="Tahoma"/>
            <family val="2"/>
          </rPr>
          <t xml:space="preserve">
calcul automatique</t>
        </r>
      </text>
    </comment>
    <comment ref="D119" authorId="1" shapeId="0">
      <text>
        <r>
          <rPr>
            <b/>
            <sz val="9"/>
            <color indexed="81"/>
            <rFont val="Tahoma"/>
            <family val="2"/>
          </rPr>
          <t>Perseval Sophie:</t>
        </r>
        <r>
          <rPr>
            <sz val="9"/>
            <color indexed="81"/>
            <rFont val="Tahoma"/>
            <family val="2"/>
          </rPr>
          <t xml:space="preserve">
en négatif</t>
        </r>
      </text>
    </comment>
  </commentList>
</comments>
</file>

<file path=xl/sharedStrings.xml><?xml version="1.0" encoding="utf-8"?>
<sst xmlns="http://schemas.openxmlformats.org/spreadsheetml/2006/main" count="338" uniqueCount="136">
  <si>
    <t>Les prix intégrent la fourniture, la dépose de l'ancien équipement, la pose, le réglage et toutes sujétions nécessaires à la bonne réalisation de cette prestation ainsi que l'évacuation et le traitement des déchets.</t>
  </si>
  <si>
    <t>Equipements: moteurs de CTA</t>
  </si>
  <si>
    <t>Prix unitaire HT Fourniture</t>
  </si>
  <si>
    <t>Montant total en €HT</t>
  </si>
  <si>
    <t>Moteurs avec une puissance comprise entre 0 et &lt;1 kW</t>
  </si>
  <si>
    <t>Moteurs avec une puissance comprise entre 2 et &lt;3 kW</t>
  </si>
  <si>
    <t>Moteurs avec une puissance comprise entre 3 et &lt;5 kW</t>
  </si>
  <si>
    <t>Moteurs avec une puissance comprise entre 5 et &lt;8 kW</t>
  </si>
  <si>
    <t>Moteurs avec une puissance comprise entre 8 et &lt;10 kW</t>
  </si>
  <si>
    <t>Moteurs avec une puissance comprise entre 10 et &lt;15 kW</t>
  </si>
  <si>
    <t>Moteurs avec une puissance comprise entre 15 et &lt;18 kW</t>
  </si>
  <si>
    <t>Moteurs avec une puissance comprise entre 18 et &lt;21 kW</t>
  </si>
  <si>
    <t>Moteurs avec une puissance comprise entre 21 et &lt;25 kW</t>
  </si>
  <si>
    <t>Total HT</t>
  </si>
  <si>
    <t xml:space="preserve">avancement </t>
  </si>
  <si>
    <t>Os n° xxx - n° du moteur - localisation</t>
  </si>
  <si>
    <t>Quantitatif prévu</t>
  </si>
  <si>
    <t>1 ligne par équipement avec en référence son n° d'OS et ses informations</t>
  </si>
  <si>
    <t>Date de réception</t>
  </si>
  <si>
    <t>Quantitatif sur OS</t>
  </si>
  <si>
    <t>N° DE MARCHE :</t>
  </si>
  <si>
    <t>Période :</t>
  </si>
  <si>
    <t>EJ :</t>
  </si>
  <si>
    <t>OBJET DU MARCHE :</t>
  </si>
  <si>
    <t xml:space="preserve">TITULAIRE DU MARCHE : </t>
  </si>
  <si>
    <t>Coût Total</t>
  </si>
  <si>
    <t>Décompte</t>
  </si>
  <si>
    <t>MONTANT DE</t>
  </si>
  <si>
    <t>Prévisionnel</t>
  </si>
  <si>
    <t>Cumulé</t>
  </si>
  <si>
    <t>Antérieur</t>
  </si>
  <si>
    <t>L'ACOMPTE</t>
  </si>
  <si>
    <t>Marché contractuel HT</t>
  </si>
  <si>
    <t>TOTAL HT</t>
  </si>
  <si>
    <t>Révision / actualisation des prix HT</t>
  </si>
  <si>
    <t>MONTANT H.T.</t>
  </si>
  <si>
    <t>T.V.A.</t>
  </si>
  <si>
    <t>MONTANT  T.T.C.</t>
  </si>
  <si>
    <r>
      <t>TOTAL  TTC</t>
    </r>
    <r>
      <rPr>
        <sz val="10"/>
        <rFont val="Calibri"/>
        <family val="2"/>
      </rPr>
      <t xml:space="preserve">  (après précompte des avances)</t>
    </r>
  </si>
  <si>
    <t>SOUS-TRAITANTS</t>
  </si>
  <si>
    <t>Paiements Sous-traitants</t>
  </si>
  <si>
    <t>Marché n°</t>
  </si>
  <si>
    <t>Notifié le 17/12/2020</t>
  </si>
  <si>
    <t>TVA 20%</t>
  </si>
  <si>
    <t>Frs 48269</t>
  </si>
  <si>
    <t>Notifié le 07/12/2020</t>
  </si>
  <si>
    <t>Frs 48270</t>
  </si>
  <si>
    <t>Notifié le 02/02/2021</t>
  </si>
  <si>
    <t>Frs 48229</t>
  </si>
  <si>
    <t>Notifié le 18/01/2021</t>
  </si>
  <si>
    <t>Frs 48230</t>
  </si>
  <si>
    <t>Notifié le 28/12/2020</t>
  </si>
  <si>
    <t>Frs 48242</t>
  </si>
  <si>
    <t>Notifié le 25/01/2021</t>
  </si>
  <si>
    <t>Frs 48246</t>
  </si>
  <si>
    <t>Notifié le 23/12/2020</t>
  </si>
  <si>
    <t>Frs 48247</t>
  </si>
  <si>
    <t>Frs 37551</t>
  </si>
  <si>
    <t>Notifié le 22/02/2021</t>
  </si>
  <si>
    <t>Frs 48232</t>
  </si>
  <si>
    <t>Notifié le 08/01/2021</t>
  </si>
  <si>
    <t>Frs 48244</t>
  </si>
  <si>
    <t>Notifié le 29/09/2021</t>
  </si>
  <si>
    <t>Notifié le 04/01/2021</t>
  </si>
  <si>
    <t>Frs 48234</t>
  </si>
  <si>
    <t>Notifié le 07/01/2021</t>
  </si>
  <si>
    <t>Frs 46274</t>
  </si>
  <si>
    <t>Notifié le 10/05/2021</t>
  </si>
  <si>
    <t>Frs 48456</t>
  </si>
  <si>
    <t>Notifié le 25/02/2021</t>
  </si>
  <si>
    <t>TITULAIRE</t>
  </si>
  <si>
    <t>MONTANT H.T. intitial + révisions</t>
  </si>
  <si>
    <t>Montant HT OS</t>
  </si>
  <si>
    <t>AVANCE (y/c résorption en cas de s/traitance)</t>
  </si>
  <si>
    <t>HT</t>
  </si>
  <si>
    <t>Récupération d'avance</t>
  </si>
  <si>
    <t>TOTAL AVANCE HT</t>
  </si>
  <si>
    <t>retenue de garantie</t>
  </si>
  <si>
    <r>
      <t xml:space="preserve">TOTAL TTC </t>
    </r>
    <r>
      <rPr>
        <b/>
        <sz val="10"/>
        <rFont val="Calibri"/>
        <family val="2"/>
      </rPr>
      <t>(après précompte des retenues)</t>
    </r>
  </si>
  <si>
    <t>PENALITES TTC</t>
  </si>
  <si>
    <t xml:space="preserve">NET  A  PAYER  TTC </t>
  </si>
  <si>
    <t>total</t>
  </si>
  <si>
    <t>MONTANT DU</t>
  </si>
  <si>
    <t>CCAP:</t>
  </si>
  <si>
    <t>8-6 – Variation des prix:</t>
  </si>
  <si>
    <t>Formule de révision Pr = Po (0,30+0,70 (BT25/BT25o))</t>
  </si>
  <si>
    <t xml:space="preserve">Notifié le </t>
  </si>
  <si>
    <t> Po et Pr désignent respectivement les prix en vigueur au mois « o » et au mois « r ».</t>
  </si>
  <si>
    <t> L’indice « o » désigne la valeur au mois ou au trimestre Mo</t>
  </si>
  <si>
    <t> L’indice « r » désigne la dernière valeur de l’indice connue au mois Mr.</t>
  </si>
  <si>
    <r>
      <t xml:space="preserve">Po = index au mois mo, mois de signature de l'offre, </t>
    </r>
    <r>
      <rPr>
        <sz val="11"/>
        <rFont val="Calibri"/>
        <family val="2"/>
        <scheme val="minor"/>
      </rPr>
      <t>soit JUIN 2020</t>
    </r>
  </si>
  <si>
    <t>Pr = index au mois mr, index du mois de démarrage de l'exécution JANVIER 2021</t>
  </si>
  <si>
    <t>Périodes : FORFAITAIRE</t>
  </si>
  <si>
    <t>BT41r</t>
  </si>
  <si>
    <t>BT41o</t>
  </si>
  <si>
    <t>Taux de révision CVCD</t>
  </si>
  <si>
    <t>Forfait annuel</t>
  </si>
  <si>
    <t>Révision annuelle HT €</t>
  </si>
  <si>
    <t>P3</t>
  </si>
  <si>
    <t>Les prix du marché (forfait et prix du BPU) sont révisables annuellement à chaque date anniversaire du démarrage de l’exécution de la maintenance, mois « Mr » mois de démarrage de l’exécution de la prestation par application des formules suivantes :</t>
  </si>
  <si>
    <t>- Pour les prestations CVCD :</t>
  </si>
  <si>
    <t>Pr=Po [0.30 + 0.70 (BT41r/BT41o)]</t>
  </si>
  <si>
    <t>- Pour les prestations Plomberie :</t>
  </si>
  <si>
    <t>Pr=Po [0.30 + 0.70 (BT38r/BT38o)]</t>
  </si>
  <si>
    <t>Dans lesquelles :</t>
  </si>
  <si>
    <t> L’indice « r » désigne la dernière valeur de l’indice connue au mois / trimestre Mr.</t>
  </si>
  <si>
    <t>Dans le cas où l’évolution des prix résultant de l’application de la formule de révision conduit à une augmentation supérieure de 3 % de hausse annuelle, le musée du Louvre se réserve le droit de résilier le marché pour motif d’intérêt général conformément aux dispositions de l’article 33 du CCAG/FCS</t>
  </si>
  <si>
    <t>Si l’un des indices de référence cessait d’être publié, il serait remplacé de plein droit par celui qui s’y substituerait, en appliquant le coefficient de raccordement établi à cet effet.</t>
  </si>
  <si>
    <t>Le titulaire effectue le calcul en mentionnant les mois et années de références, la valeur des indices correspondants, et en détaillant les calculs intermédiaires.</t>
  </si>
  <si>
    <t>Les calculs intermédiaires et le coefficient applicable sont arrondis à 3 décimales :</t>
  </si>
  <si>
    <t> Par défaut lorsque la 4ème décimale est comprise entre 0 et 4 ;</t>
  </si>
  <si>
    <t> Par excès lorsque la 4ème décimale est comprise entre 5 et 9 ;</t>
  </si>
  <si>
    <t>Le titulaire s’assure, par échange de mail, avec le service en charge des commandes, de la bonne mise en oeuvre des modalités contractuelles de l’élaboration du calcul.</t>
  </si>
  <si>
    <r>
      <t>Etat d'acompte n° :</t>
    </r>
    <r>
      <rPr>
        <sz val="11"/>
        <color theme="0"/>
        <rFont val="Calibri"/>
        <family val="2"/>
        <scheme val="minor"/>
      </rPr>
      <t xml:space="preserve">  </t>
    </r>
  </si>
  <si>
    <t xml:space="preserve">Maintenance P3 : </t>
  </si>
  <si>
    <t xml:space="preserve">Prestations de Maintenance sur installations de chauffage ventillation, désenfumage et de maintenance et conduite des installation de plomberie et bassins </t>
  </si>
  <si>
    <t>total TTC</t>
  </si>
  <si>
    <t>Moteurs avec une puissance comprise entre 1 et &lt;2 kW</t>
  </si>
  <si>
    <t>mois ? Année ?</t>
  </si>
  <si>
    <t>n° OS</t>
  </si>
  <si>
    <t xml:space="preserve"> n° du moteur - localisation</t>
  </si>
  <si>
    <t>taux de révision</t>
  </si>
  <si>
    <t>montant de la révision</t>
  </si>
  <si>
    <t xml:space="preserve">montant max </t>
  </si>
  <si>
    <t>n°X P3</t>
  </si>
  <si>
    <t>XX</t>
  </si>
  <si>
    <t>XXXX</t>
  </si>
  <si>
    <t>XXX</t>
  </si>
  <si>
    <t>04/01/2026 au 03/01/2031</t>
  </si>
  <si>
    <t>Du 04/01/2026 au 03/01/2027</t>
  </si>
  <si>
    <t>Du 04/01/2027 au 03/01/2028</t>
  </si>
  <si>
    <t>Du 04/01/2028 au 03/01/2029</t>
  </si>
  <si>
    <t>Du 04/01/2029 au 03/01/2030</t>
  </si>
  <si>
    <t>Du 04/01/2030 au 03/01/2031</t>
  </si>
  <si>
    <t>notifié le XX/XX/XXXX</t>
  </si>
  <si>
    <t xml:space="preserve">P3-Titre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</si>
</sst>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[$-40C]mmmm\-yy;@"/>
    <numFmt numFmtId="166" formatCode="#,##0.0000"/>
    <numFmt numFmtId="167" formatCode="_-* #,##0.00\ _€_-;\-* #,##0.00\ _€_-;_-* &quot;-&quot;??\ _€_-;_-@_-"/>
    <numFmt numFmtId="168" formatCode="0.0%"/>
    <numFmt numFmtId="169" formatCode="d\ mmmm\ yyyy"/>
    <numFmt numFmtId="170" formatCode="mmmm\-yy"/>
    <numFmt numFmtId="171" formatCode="_-* #,##0.000_-;\-* #,##0.000_-;_-* &quot;-&quot;??_-;_-@_-"/>
    <numFmt numFmtId="172" formatCode="0.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sz val="10"/>
      <color theme="0"/>
      <name val="Calibri"/>
      <family val="2"/>
      <scheme val="minor"/>
    </font>
    <font>
      <sz val="9"/>
      <name val="Arial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</font>
    <font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sz val="10"/>
      <name val="Calibri"/>
      <family val="2"/>
    </font>
    <font>
      <b/>
      <u/>
      <sz val="10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  <scheme val="minor"/>
    </font>
    <font>
      <sz val="11"/>
      <color rgb="FF00206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76C8F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mediumGray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9" fontId="3" fillId="2" borderId="2" xfId="1" applyFont="1" applyFill="1" applyBorder="1" applyAlignment="1">
      <alignment vertical="center" wrapText="1"/>
    </xf>
    <xf numFmtId="9" fontId="0" fillId="0" borderId="0" xfId="1" applyFont="1"/>
    <xf numFmtId="0" fontId="9" fillId="4" borderId="4" xfId="2" applyFont="1" applyFill="1" applyBorder="1" applyAlignment="1">
      <alignment horizontal="left" vertical="center"/>
    </xf>
    <xf numFmtId="0" fontId="9" fillId="4" borderId="5" xfId="2" applyFont="1" applyFill="1" applyBorder="1" applyAlignment="1">
      <alignment horizontal="right" vertical="center"/>
    </xf>
    <xf numFmtId="49" fontId="5" fillId="4" borderId="5" xfId="2" applyNumberFormat="1" applyFont="1" applyFill="1" applyBorder="1" applyAlignment="1">
      <alignment horizontal="left" vertical="center"/>
    </xf>
    <xf numFmtId="49" fontId="5" fillId="4" borderId="5" xfId="2" applyNumberFormat="1" applyFont="1" applyFill="1" applyBorder="1" applyAlignment="1">
      <alignment horizontal="right" vertical="center"/>
    </xf>
    <xf numFmtId="49" fontId="5" fillId="4" borderId="6" xfId="2" applyNumberFormat="1" applyFont="1" applyFill="1" applyBorder="1" applyAlignment="1">
      <alignment vertical="center"/>
    </xf>
    <xf numFmtId="0" fontId="10" fillId="0" borderId="0" xfId="2" applyFont="1"/>
    <xf numFmtId="0" fontId="11" fillId="0" borderId="0" xfId="2" applyFont="1"/>
    <xf numFmtId="4" fontId="10" fillId="0" borderId="0" xfId="2" applyNumberFormat="1" applyFont="1" applyAlignment="1">
      <alignment horizontal="right" vertical="center"/>
    </xf>
    <xf numFmtId="4" fontId="10" fillId="0" borderId="0" xfId="2" applyNumberFormat="1" applyFont="1" applyAlignment="1">
      <alignment horizontal="center" vertical="center"/>
    </xf>
    <xf numFmtId="4" fontId="10" fillId="0" borderId="0" xfId="2" applyNumberFormat="1" applyFont="1" applyAlignment="1">
      <alignment vertical="center"/>
    </xf>
    <xf numFmtId="0" fontId="8" fillId="0" borderId="0" xfId="2"/>
    <xf numFmtId="0" fontId="9" fillId="4" borderId="7" xfId="2" applyFont="1" applyFill="1" applyBorder="1" applyAlignment="1">
      <alignment horizontal="left" vertical="center"/>
    </xf>
    <xf numFmtId="0" fontId="5" fillId="4" borderId="0" xfId="2" applyFont="1" applyFill="1" applyBorder="1" applyAlignment="1">
      <alignment horizontal="right" vertical="center"/>
    </xf>
    <xf numFmtId="0" fontId="5" fillId="4" borderId="0" xfId="2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9" fillId="4" borderId="9" xfId="2" applyFont="1" applyFill="1" applyBorder="1" applyAlignment="1">
      <alignment horizontal="left" vertical="center"/>
    </xf>
    <xf numFmtId="0" fontId="5" fillId="4" borderId="10" xfId="2" applyFont="1" applyFill="1" applyBorder="1" applyAlignment="1">
      <alignment horizontal="right" vertical="center"/>
    </xf>
    <xf numFmtId="0" fontId="5" fillId="4" borderId="10" xfId="2" applyFont="1" applyFill="1" applyBorder="1" applyAlignment="1">
      <alignment vertical="center"/>
    </xf>
    <xf numFmtId="0" fontId="5" fillId="4" borderId="11" xfId="2" applyFont="1" applyFill="1" applyBorder="1" applyAlignment="1">
      <alignment vertical="center"/>
    </xf>
    <xf numFmtId="4" fontId="12" fillId="5" borderId="12" xfId="2" applyNumberFormat="1" applyFont="1" applyFill="1" applyBorder="1" applyAlignment="1" applyProtection="1">
      <alignment horizontal="center" vertical="center"/>
    </xf>
    <xf numFmtId="4" fontId="10" fillId="0" borderId="0" xfId="2" applyNumberFormat="1" applyFont="1" applyBorder="1" applyAlignment="1">
      <alignment horizontal="center" vertical="center"/>
    </xf>
    <xf numFmtId="4" fontId="9" fillId="5" borderId="12" xfId="2" applyNumberFormat="1" applyFont="1" applyFill="1" applyBorder="1" applyAlignment="1" applyProtection="1">
      <alignment horizontal="center" vertical="center"/>
    </xf>
    <xf numFmtId="4" fontId="12" fillId="5" borderId="13" xfId="2" applyNumberFormat="1" applyFont="1" applyFill="1" applyBorder="1" applyAlignment="1" applyProtection="1">
      <alignment horizontal="center" vertical="center"/>
    </xf>
    <xf numFmtId="166" fontId="10" fillId="0" borderId="0" xfId="2" applyNumberFormat="1" applyFont="1" applyBorder="1" applyAlignment="1">
      <alignment horizontal="center" vertical="center"/>
    </xf>
    <xf numFmtId="4" fontId="9" fillId="5" borderId="13" xfId="2" applyNumberFormat="1" applyFont="1" applyFill="1" applyBorder="1" applyAlignment="1" applyProtection="1">
      <alignment horizontal="center" vertical="center"/>
    </xf>
    <xf numFmtId="4" fontId="10" fillId="0" borderId="14" xfId="2" applyNumberFormat="1" applyFont="1" applyBorder="1" applyAlignment="1">
      <alignment vertical="center"/>
    </xf>
    <xf numFmtId="4" fontId="13" fillId="0" borderId="14" xfId="2" applyNumberFormat="1" applyFont="1" applyBorder="1" applyAlignment="1" applyProtection="1">
      <alignment vertical="center"/>
    </xf>
    <xf numFmtId="10" fontId="10" fillId="0" borderId="14" xfId="3" applyNumberFormat="1" applyFont="1" applyBorder="1" applyAlignment="1">
      <alignment horizontal="center" vertical="center"/>
    </xf>
    <xf numFmtId="4" fontId="13" fillId="0" borderId="14" xfId="2" applyNumberFormat="1" applyFont="1" applyFill="1" applyBorder="1" applyAlignment="1" applyProtection="1">
      <alignment vertical="center"/>
    </xf>
    <xf numFmtId="4" fontId="14" fillId="0" borderId="14" xfId="4" applyNumberFormat="1" applyFont="1" applyFill="1" applyBorder="1" applyAlignment="1" applyProtection="1">
      <alignment horizontal="right" vertical="center"/>
    </xf>
    <xf numFmtId="4" fontId="14" fillId="0" borderId="0" xfId="2" applyNumberFormat="1" applyFont="1" applyAlignment="1" applyProtection="1">
      <alignment horizontal="left" vertical="center"/>
    </xf>
    <xf numFmtId="4" fontId="10" fillId="0" borderId="15" xfId="2" applyNumberFormat="1" applyFont="1" applyBorder="1" applyAlignment="1" applyProtection="1">
      <alignment vertical="center"/>
    </xf>
    <xf numFmtId="168" fontId="10" fillId="0" borderId="0" xfId="5" applyNumberFormat="1" applyFont="1" applyBorder="1" applyAlignment="1">
      <alignment horizontal="center" vertical="center"/>
    </xf>
    <xf numFmtId="4" fontId="10" fillId="0" borderId="15" xfId="2" applyNumberFormat="1" applyFont="1" applyFill="1" applyBorder="1" applyAlignment="1" applyProtection="1">
      <alignment vertical="center"/>
    </xf>
    <xf numFmtId="4" fontId="14" fillId="0" borderId="15" xfId="4" applyNumberFormat="1" applyFont="1" applyFill="1" applyBorder="1" applyAlignment="1" applyProtection="1">
      <alignment horizontal="right" vertical="center"/>
    </xf>
    <xf numFmtId="4" fontId="10" fillId="0" borderId="0" xfId="2" quotePrefix="1" applyNumberFormat="1" applyFont="1" applyAlignment="1">
      <alignment horizontal="right" vertical="center"/>
    </xf>
    <xf numFmtId="4" fontId="10" fillId="0" borderId="0" xfId="4" applyNumberFormat="1" applyFont="1" applyAlignment="1">
      <alignment horizontal="right" vertical="center"/>
    </xf>
    <xf numFmtId="4" fontId="10" fillId="0" borderId="0" xfId="2" applyNumberFormat="1" applyFont="1" applyAlignment="1" applyProtection="1">
      <alignment vertical="center"/>
    </xf>
    <xf numFmtId="4" fontId="10" fillId="0" borderId="12" xfId="2" applyNumberFormat="1" applyFont="1" applyFill="1" applyBorder="1" applyAlignment="1" applyProtection="1">
      <alignment vertical="center"/>
    </xf>
    <xf numFmtId="4" fontId="14" fillId="0" borderId="12" xfId="4" applyNumberFormat="1" applyFont="1" applyFill="1" applyBorder="1" applyAlignment="1" applyProtection="1">
      <alignment horizontal="right" vertical="center"/>
    </xf>
    <xf numFmtId="4" fontId="10" fillId="0" borderId="0" xfId="2" applyNumberFormat="1" applyFont="1"/>
    <xf numFmtId="4" fontId="10" fillId="0" borderId="0" xfId="2" applyNumberFormat="1" applyFont="1" applyAlignment="1" applyProtection="1">
      <alignment horizontal="left" vertical="center"/>
    </xf>
    <xf numFmtId="168" fontId="10" fillId="0" borderId="0" xfId="2" applyNumberFormat="1" applyFont="1" applyAlignment="1" applyProtection="1">
      <alignment vertical="center"/>
    </xf>
    <xf numFmtId="4" fontId="10" fillId="0" borderId="13" xfId="4" applyNumberFormat="1" applyFont="1" applyFill="1" applyBorder="1" applyAlignment="1" applyProtection="1">
      <alignment horizontal="right" vertical="center"/>
    </xf>
    <xf numFmtId="4" fontId="14" fillId="0" borderId="13" xfId="4" applyNumberFormat="1" applyFont="1" applyFill="1" applyBorder="1" applyAlignment="1" applyProtection="1">
      <alignment horizontal="right" vertical="center"/>
    </xf>
    <xf numFmtId="4" fontId="15" fillId="0" borderId="0" xfId="2" applyNumberFormat="1" applyFont="1" applyAlignment="1" applyProtection="1">
      <alignment horizontal="left" vertical="center"/>
    </xf>
    <xf numFmtId="4" fontId="10" fillId="0" borderId="14" xfId="2" applyNumberFormat="1" applyFont="1" applyFill="1" applyBorder="1" applyAlignment="1" applyProtection="1">
      <alignment vertical="center"/>
    </xf>
    <xf numFmtId="4" fontId="15" fillId="0" borderId="0" xfId="2" applyNumberFormat="1" applyFont="1" applyFill="1" applyAlignment="1" applyProtection="1">
      <alignment horizontal="left" vertical="center"/>
    </xf>
    <xf numFmtId="4" fontId="10" fillId="0" borderId="0" xfId="2" applyNumberFormat="1" applyFont="1" applyFill="1" applyAlignment="1">
      <alignment vertical="center"/>
    </xf>
    <xf numFmtId="4" fontId="10" fillId="0" borderId="0" xfId="2" applyNumberFormat="1" applyFont="1" applyFill="1" applyAlignment="1">
      <alignment horizontal="center" vertical="center"/>
    </xf>
    <xf numFmtId="4" fontId="17" fillId="0" borderId="0" xfId="2" applyNumberFormat="1" applyFont="1"/>
    <xf numFmtId="0" fontId="17" fillId="0" borderId="0" xfId="2" applyFont="1"/>
    <xf numFmtId="4" fontId="10" fillId="0" borderId="14" xfId="6" applyNumberFormat="1" applyFont="1" applyBorder="1" applyAlignment="1">
      <alignment vertical="center"/>
    </xf>
    <xf numFmtId="4" fontId="14" fillId="0" borderId="0" xfId="2" applyNumberFormat="1" applyFont="1" applyBorder="1" applyAlignment="1">
      <alignment vertical="center"/>
    </xf>
    <xf numFmtId="4" fontId="14" fillId="0" borderId="26" xfId="4" applyNumberFormat="1" applyFont="1" applyFill="1" applyBorder="1" applyAlignment="1" applyProtection="1">
      <alignment horizontal="right" vertical="center"/>
    </xf>
    <xf numFmtId="0" fontId="10" fillId="0" borderId="0" xfId="2" applyFont="1" applyAlignment="1">
      <alignment horizontal="right" vertical="center"/>
    </xf>
    <xf numFmtId="0" fontId="19" fillId="0" borderId="0" xfId="2" applyFont="1"/>
    <xf numFmtId="4" fontId="19" fillId="0" borderId="0" xfId="2" applyNumberFormat="1" applyFont="1"/>
    <xf numFmtId="44" fontId="10" fillId="0" borderId="0" xfId="2" applyNumberFormat="1" applyFont="1"/>
    <xf numFmtId="0" fontId="10" fillId="0" borderId="0" xfId="2" applyFont="1" applyAlignment="1">
      <alignment horizontal="center"/>
    </xf>
    <xf numFmtId="0" fontId="10" fillId="0" borderId="7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10" fillId="0" borderId="0" xfId="2" applyFont="1" applyBorder="1" applyAlignment="1">
      <alignment horizontal="center" vertical="center"/>
    </xf>
    <xf numFmtId="0" fontId="10" fillId="0" borderId="8" xfId="2" applyFont="1" applyBorder="1" applyAlignment="1">
      <alignment vertical="center"/>
    </xf>
    <xf numFmtId="169" fontId="14" fillId="0" borderId="7" xfId="2" applyNumberFormat="1" applyFont="1" applyBorder="1" applyAlignment="1">
      <alignment horizontal="left" vertical="center"/>
    </xf>
    <xf numFmtId="4" fontId="14" fillId="0" borderId="0" xfId="2" applyNumberFormat="1" applyFont="1" applyBorder="1" applyAlignment="1" applyProtection="1">
      <alignment horizontal="right" vertical="center"/>
    </xf>
    <xf numFmtId="4" fontId="10" fillId="0" borderId="13" xfId="2" applyNumberFormat="1" applyFont="1" applyFill="1" applyBorder="1" applyAlignment="1" applyProtection="1">
      <alignment vertical="center"/>
    </xf>
    <xf numFmtId="4" fontId="10" fillId="0" borderId="7" xfId="2" applyNumberFormat="1" applyFont="1" applyBorder="1" applyAlignment="1">
      <alignment vertical="center"/>
    </xf>
    <xf numFmtId="4" fontId="10" fillId="0" borderId="0" xfId="2" applyNumberFormat="1" applyFont="1" applyBorder="1" applyAlignment="1" applyProtection="1">
      <alignment horizontal="right" vertical="center"/>
    </xf>
    <xf numFmtId="4" fontId="10" fillId="0" borderId="8" xfId="4" applyNumberFormat="1" applyFont="1" applyFill="1" applyBorder="1" applyAlignment="1" applyProtection="1">
      <alignment vertical="center"/>
    </xf>
    <xf numFmtId="4" fontId="15" fillId="0" borderId="0" xfId="2" applyNumberFormat="1" applyFont="1" applyBorder="1" applyAlignment="1" applyProtection="1">
      <alignment horizontal="right" vertical="center"/>
    </xf>
    <xf numFmtId="4" fontId="14" fillId="0" borderId="15" xfId="2" applyNumberFormat="1" applyFont="1" applyBorder="1" applyAlignment="1">
      <alignment vertical="center"/>
    </xf>
    <xf numFmtId="4" fontId="14" fillId="0" borderId="0" xfId="2" applyNumberFormat="1" applyFont="1" applyBorder="1" applyAlignment="1">
      <alignment horizontal="center" vertical="center"/>
    </xf>
    <xf numFmtId="4" fontId="14" fillId="0" borderId="27" xfId="4" applyNumberFormat="1" applyFont="1" applyFill="1" applyBorder="1" applyAlignment="1" applyProtection="1">
      <alignment vertical="center"/>
    </xf>
    <xf numFmtId="4" fontId="10" fillId="0" borderId="0" xfId="2" applyNumberFormat="1" applyFont="1" applyBorder="1" applyAlignment="1">
      <alignment vertical="center"/>
    </xf>
    <xf numFmtId="4" fontId="14" fillId="0" borderId="24" xfId="4" applyNumberFormat="1" applyFont="1" applyFill="1" applyBorder="1" applyAlignment="1" applyProtection="1">
      <alignment horizontal="right" vertical="center"/>
    </xf>
    <xf numFmtId="4" fontId="14" fillId="0" borderId="0" xfId="2" applyNumberFormat="1" applyFont="1" applyBorder="1" applyAlignment="1" applyProtection="1">
      <alignment vertical="center" wrapText="1"/>
    </xf>
    <xf numFmtId="4" fontId="21" fillId="0" borderId="0" xfId="2" applyNumberFormat="1" applyFont="1" applyBorder="1" applyAlignment="1">
      <alignment horizontal="center" vertical="center"/>
    </xf>
    <xf numFmtId="4" fontId="22" fillId="0" borderId="0" xfId="2" applyNumberFormat="1" applyFont="1" applyBorder="1" applyAlignment="1">
      <alignment horizontal="center" vertical="center"/>
    </xf>
    <xf numFmtId="4" fontId="21" fillId="7" borderId="14" xfId="2" applyNumberFormat="1" applyFont="1" applyFill="1" applyBorder="1" applyAlignment="1">
      <alignment horizontal="right" vertical="center"/>
    </xf>
    <xf numFmtId="4" fontId="21" fillId="0" borderId="14" xfId="2" applyNumberFormat="1" applyFont="1" applyBorder="1" applyAlignment="1">
      <alignment horizontal="right" vertical="center"/>
    </xf>
    <xf numFmtId="4" fontId="13" fillId="8" borderId="15" xfId="2" applyNumberFormat="1" applyFont="1" applyFill="1" applyBorder="1" applyAlignment="1" applyProtection="1">
      <alignment vertical="center"/>
    </xf>
    <xf numFmtId="4" fontId="21" fillId="0" borderId="15" xfId="2" applyNumberFormat="1" applyFont="1" applyBorder="1" applyAlignment="1">
      <alignment horizontal="right" vertical="center"/>
    </xf>
    <xf numFmtId="4" fontId="23" fillId="0" borderId="0" xfId="2" applyNumberFormat="1" applyFont="1" applyBorder="1" applyAlignment="1">
      <alignment horizontal="center" vertical="center"/>
    </xf>
    <xf numFmtId="4" fontId="24" fillId="0" borderId="14" xfId="2" applyNumberFormat="1" applyFont="1" applyBorder="1" applyAlignment="1">
      <alignment horizontal="right" vertical="center"/>
    </xf>
    <xf numFmtId="4" fontId="10" fillId="0" borderId="0" xfId="2" applyNumberFormat="1" applyFont="1" applyFill="1" applyBorder="1" applyAlignment="1">
      <alignment horizontal="center" vertical="center"/>
    </xf>
    <xf numFmtId="4" fontId="14" fillId="0" borderId="0" xfId="4" applyNumberFormat="1" applyFont="1" applyFill="1" applyBorder="1" applyAlignment="1" applyProtection="1">
      <alignment horizontal="right" vertical="center"/>
    </xf>
    <xf numFmtId="4" fontId="15" fillId="0" borderId="0" xfId="2" applyNumberFormat="1" applyFont="1" applyBorder="1" applyAlignment="1" applyProtection="1">
      <alignment horizontal="left" vertical="center"/>
    </xf>
    <xf numFmtId="4" fontId="10" fillId="0" borderId="0" xfId="2" applyNumberFormat="1" applyFont="1" applyFill="1" applyBorder="1" applyAlignment="1" applyProtection="1">
      <alignment vertical="center"/>
    </xf>
    <xf numFmtId="4" fontId="14" fillId="0" borderId="8" xfId="4" applyNumberFormat="1" applyFont="1" applyFill="1" applyBorder="1" applyAlignment="1" applyProtection="1">
      <alignment horizontal="right" vertical="center"/>
    </xf>
    <xf numFmtId="169" fontId="25" fillId="0" borderId="7" xfId="2" applyNumberFormat="1" applyFont="1" applyBorder="1" applyAlignment="1">
      <alignment vertical="center"/>
    </xf>
    <xf numFmtId="169" fontId="18" fillId="0" borderId="0" xfId="2" applyNumberFormat="1" applyFont="1" applyBorder="1" applyAlignment="1">
      <alignment vertical="center"/>
    </xf>
    <xf numFmtId="4" fontId="19" fillId="0" borderId="0" xfId="2" applyNumberFormat="1" applyFont="1" applyFill="1" applyBorder="1" applyAlignment="1">
      <alignment horizontal="right" vertical="center"/>
    </xf>
    <xf numFmtId="4" fontId="19" fillId="0" borderId="14" xfId="2" applyNumberFormat="1" applyFont="1" applyFill="1" applyBorder="1" applyAlignment="1" applyProtection="1">
      <alignment vertical="center"/>
    </xf>
    <xf numFmtId="4" fontId="18" fillId="0" borderId="26" xfId="2" applyNumberFormat="1" applyFont="1" applyFill="1" applyBorder="1" applyAlignment="1" applyProtection="1">
      <alignment horizontal="right" vertical="center"/>
    </xf>
    <xf numFmtId="169" fontId="15" fillId="0" borderId="7" xfId="2" applyNumberFormat="1" applyFont="1" applyBorder="1" applyAlignment="1">
      <alignment vertical="center"/>
    </xf>
    <xf numFmtId="169" fontId="14" fillId="0" borderId="0" xfId="2" applyNumberFormat="1" applyFont="1" applyBorder="1" applyAlignment="1">
      <alignment vertical="center"/>
    </xf>
    <xf numFmtId="0" fontId="10" fillId="0" borderId="0" xfId="2" applyFont="1" applyBorder="1"/>
    <xf numFmtId="4" fontId="19" fillId="0" borderId="0" xfId="2" applyNumberFormat="1" applyFont="1" applyFill="1" applyBorder="1" applyAlignment="1">
      <alignment horizontal="center" vertical="center"/>
    </xf>
    <xf numFmtId="4" fontId="14" fillId="0" borderId="8" xfId="2" applyNumberFormat="1" applyFont="1" applyFill="1" applyBorder="1" applyAlignment="1" applyProtection="1">
      <alignment horizontal="right" vertical="center"/>
    </xf>
    <xf numFmtId="0" fontId="15" fillId="0" borderId="7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4" fontId="14" fillId="0" borderId="14" xfId="6" applyNumberFormat="1" applyFont="1" applyBorder="1" applyAlignment="1">
      <alignment vertical="center"/>
    </xf>
    <xf numFmtId="4" fontId="14" fillId="0" borderId="8" xfId="2" applyNumberFormat="1" applyFont="1" applyBorder="1" applyAlignment="1">
      <alignment horizontal="right" vertical="center"/>
    </xf>
    <xf numFmtId="4" fontId="10" fillId="0" borderId="9" xfId="2" applyNumberFormat="1" applyFont="1" applyBorder="1" applyAlignment="1">
      <alignment vertical="center"/>
    </xf>
    <xf numFmtId="4" fontId="10" fillId="0" borderId="10" xfId="2" applyNumberFormat="1" applyFont="1" applyFill="1" applyBorder="1" applyAlignment="1">
      <alignment vertical="center"/>
    </xf>
    <xf numFmtId="4" fontId="27" fillId="5" borderId="10" xfId="2" applyNumberFormat="1" applyFont="1" applyFill="1" applyBorder="1" applyAlignment="1" applyProtection="1">
      <alignment horizontal="right" vertical="center"/>
    </xf>
    <xf numFmtId="4" fontId="10" fillId="0" borderId="10" xfId="2" applyNumberFormat="1" applyFont="1" applyFill="1" applyBorder="1" applyAlignment="1">
      <alignment horizontal="center" vertical="center"/>
    </xf>
    <xf numFmtId="4" fontId="12" fillId="5" borderId="28" xfId="2" applyNumberFormat="1" applyFont="1" applyFill="1" applyBorder="1" applyAlignment="1" applyProtection="1">
      <alignment vertical="center"/>
    </xf>
    <xf numFmtId="4" fontId="9" fillId="5" borderId="29" xfId="4" applyNumberFormat="1" applyFont="1" applyFill="1" applyBorder="1" applyAlignment="1" applyProtection="1">
      <alignment horizontal="right" vertical="center"/>
    </xf>
    <xf numFmtId="0" fontId="6" fillId="0" borderId="0" xfId="0" applyFont="1"/>
    <xf numFmtId="0" fontId="7" fillId="4" borderId="0" xfId="2" applyFont="1" applyFill="1" applyBorder="1" applyAlignment="1">
      <alignment horizontal="center" vertical="center" wrapText="1"/>
    </xf>
    <xf numFmtId="0" fontId="7" fillId="4" borderId="8" xfId="2" applyFont="1" applyFill="1" applyBorder="1" applyAlignment="1">
      <alignment horizontal="center" vertical="center" wrapText="1"/>
    </xf>
    <xf numFmtId="4" fontId="10" fillId="0" borderId="12" xfId="2" applyNumberFormat="1" applyFont="1" applyBorder="1" applyAlignment="1">
      <alignment vertical="center"/>
    </xf>
    <xf numFmtId="4" fontId="10" fillId="0" borderId="13" xfId="2" applyNumberFormat="1" applyFont="1" applyBorder="1" applyAlignment="1">
      <alignment vertical="center"/>
    </xf>
    <xf numFmtId="0" fontId="0" fillId="0" borderId="0" xfId="0" applyFont="1"/>
    <xf numFmtId="0" fontId="9" fillId="0" borderId="0" xfId="2" applyFont="1" applyFill="1" applyAlignment="1">
      <alignment vertical="center"/>
    </xf>
    <xf numFmtId="0" fontId="2" fillId="0" borderId="0" xfId="0" applyFont="1"/>
    <xf numFmtId="0" fontId="10" fillId="0" borderId="0" xfId="0" applyFont="1" applyAlignment="1" applyProtection="1">
      <alignment horizontal="left" vertical="center"/>
      <protection locked="0"/>
    </xf>
    <xf numFmtId="0" fontId="0" fillId="0" borderId="0" xfId="0" applyFont="1" applyFill="1"/>
    <xf numFmtId="0" fontId="5" fillId="4" borderId="14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30" fillId="0" borderId="14" xfId="0" applyFont="1" applyFill="1" applyBorder="1"/>
    <xf numFmtId="0" fontId="0" fillId="10" borderId="14" xfId="0" applyFont="1" applyFill="1" applyBorder="1"/>
    <xf numFmtId="43" fontId="0" fillId="0" borderId="14" xfId="0" applyNumberFormat="1" applyFont="1" applyBorder="1"/>
    <xf numFmtId="171" fontId="0" fillId="0" borderId="14" xfId="7" applyNumberFormat="1" applyFont="1" applyBorder="1"/>
    <xf numFmtId="172" fontId="0" fillId="0" borderId="14" xfId="0" applyNumberFormat="1" applyFont="1" applyBorder="1" applyAlignment="1">
      <alignment horizontal="center"/>
    </xf>
    <xf numFmtId="167" fontId="0" fillId="0" borderId="14" xfId="0" applyNumberFormat="1" applyFont="1" applyBorder="1"/>
    <xf numFmtId="43" fontId="0" fillId="0" borderId="14" xfId="7" applyFont="1" applyBorder="1"/>
    <xf numFmtId="167" fontId="0" fillId="0" borderId="0" xfId="0" applyNumberFormat="1" applyFont="1"/>
    <xf numFmtId="0" fontId="0" fillId="0" borderId="0" xfId="0" applyFont="1" applyAlignment="1">
      <alignment horizontal="center"/>
    </xf>
    <xf numFmtId="43" fontId="0" fillId="0" borderId="0" xfId="0" applyNumberFormat="1" applyFont="1" applyBorder="1"/>
    <xf numFmtId="0" fontId="6" fillId="0" borderId="0" xfId="0" applyFont="1" applyFill="1" applyBorder="1"/>
    <xf numFmtId="0" fontId="0" fillId="0" borderId="0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1" fillId="11" borderId="0" xfId="2" applyFont="1" applyFill="1" applyBorder="1" applyAlignment="1">
      <alignment horizontal="center" vertical="center" wrapText="1"/>
    </xf>
    <xf numFmtId="165" fontId="33" fillId="3" borderId="10" xfId="2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3" xfId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9" fontId="4" fillId="0" borderId="15" xfId="1" applyFont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left" vertical="center" wrapText="1"/>
    </xf>
    <xf numFmtId="6" fontId="4" fillId="3" borderId="34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34" xfId="0" applyFont="1" applyFill="1" applyBorder="1" applyAlignment="1">
      <alignment horizontal="center" vertical="center" wrapText="1"/>
    </xf>
    <xf numFmtId="9" fontId="4" fillId="12" borderId="34" xfId="1" applyFont="1" applyFill="1" applyBorder="1" applyAlignment="1">
      <alignment horizontal="center" vertical="center" wrapText="1"/>
    </xf>
    <xf numFmtId="164" fontId="4" fillId="12" borderId="34" xfId="0" applyNumberFormat="1" applyFont="1" applyFill="1" applyBorder="1" applyAlignment="1">
      <alignment horizontal="center" vertical="center" wrapText="1"/>
    </xf>
    <xf numFmtId="0" fontId="4" fillId="12" borderId="35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5" fillId="13" borderId="0" xfId="0" applyFont="1" applyFill="1"/>
    <xf numFmtId="0" fontId="34" fillId="0" borderId="31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right" vertical="center" wrapText="1"/>
    </xf>
    <xf numFmtId="6" fontId="4" fillId="3" borderId="38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right" vertical="center" wrapText="1"/>
    </xf>
    <xf numFmtId="6" fontId="4" fillId="3" borderId="4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horizontal="center" vertical="center" wrapText="1"/>
    </xf>
    <xf numFmtId="9" fontId="4" fillId="0" borderId="13" xfId="1" applyFont="1" applyBorder="1" applyAlignment="1">
      <alignment horizontal="center" vertical="center" wrapText="1"/>
    </xf>
    <xf numFmtId="164" fontId="4" fillId="3" borderId="12" xfId="0" applyNumberFormat="1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>
      <alignment horizontal="center" vertical="center" wrapText="1"/>
    </xf>
    <xf numFmtId="0" fontId="0" fillId="13" borderId="0" xfId="0" applyFill="1"/>
    <xf numFmtId="8" fontId="0" fillId="13" borderId="0" xfId="0" applyNumberFormat="1" applyFill="1"/>
    <xf numFmtId="6" fontId="0" fillId="13" borderId="0" xfId="0" applyNumberFormat="1" applyFill="1"/>
    <xf numFmtId="8" fontId="2" fillId="13" borderId="0" xfId="0" applyNumberFormat="1" applyFont="1" applyFill="1"/>
    <xf numFmtId="0" fontId="4" fillId="12" borderId="36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vertical="center"/>
    </xf>
    <xf numFmtId="0" fontId="0" fillId="12" borderId="0" xfId="0" applyFill="1" applyBorder="1"/>
    <xf numFmtId="0" fontId="2" fillId="12" borderId="0" xfId="0" applyFont="1" applyFill="1" applyBorder="1" applyAlignment="1">
      <alignment horizontal="center"/>
    </xf>
    <xf numFmtId="9" fontId="0" fillId="12" borderId="0" xfId="1" applyFont="1" applyFill="1" applyBorder="1" applyAlignment="1">
      <alignment horizontal="center"/>
    </xf>
    <xf numFmtId="164" fontId="0" fillId="12" borderId="30" xfId="0" applyNumberFormat="1" applyFill="1" applyBorder="1" applyAlignment="1">
      <alignment horizontal="center"/>
    </xf>
    <xf numFmtId="164" fontId="4" fillId="12" borderId="35" xfId="0" applyNumberFormat="1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164" fontId="4" fillId="3" borderId="42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right" vertical="center" wrapText="1"/>
    </xf>
    <xf numFmtId="0" fontId="4" fillId="0" borderId="44" xfId="0" applyFont="1" applyBorder="1" applyAlignment="1">
      <alignment horizontal="right" vertical="center" wrapText="1"/>
    </xf>
    <xf numFmtId="0" fontId="4" fillId="3" borderId="45" xfId="0" applyFont="1" applyFill="1" applyBorder="1" applyAlignment="1">
      <alignment horizontal="center" vertical="center" wrapText="1"/>
    </xf>
    <xf numFmtId="6" fontId="4" fillId="3" borderId="4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>
      <alignment horizontal="center" vertical="center" wrapText="1"/>
    </xf>
    <xf numFmtId="9" fontId="4" fillId="0" borderId="45" xfId="1" applyFont="1" applyBorder="1" applyAlignment="1">
      <alignment horizontal="center" vertical="center" wrapText="1"/>
    </xf>
    <xf numFmtId="164" fontId="4" fillId="3" borderId="47" xfId="0" applyNumberFormat="1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164" fontId="4" fillId="3" borderId="48" xfId="0" applyNumberFormat="1" applyFont="1" applyFill="1" applyBorder="1" applyAlignment="1">
      <alignment horizontal="center" vertical="center" wrapText="1"/>
    </xf>
    <xf numFmtId="0" fontId="32" fillId="12" borderId="13" xfId="0" applyFont="1" applyFill="1" applyBorder="1" applyAlignment="1">
      <alignment horizontal="center" vertical="center" wrapText="1"/>
    </xf>
    <xf numFmtId="0" fontId="4" fillId="12" borderId="13" xfId="0" applyFont="1" applyFill="1" applyBorder="1" applyAlignment="1" applyProtection="1">
      <alignment horizontal="center" vertical="center" wrapText="1"/>
      <protection locked="0"/>
    </xf>
    <xf numFmtId="9" fontId="4" fillId="12" borderId="13" xfId="1" applyFont="1" applyFill="1" applyBorder="1" applyAlignment="1">
      <alignment horizontal="center" vertical="center" wrapText="1"/>
    </xf>
    <xf numFmtId="164" fontId="4" fillId="12" borderId="13" xfId="0" applyNumberFormat="1" applyFont="1" applyFill="1" applyBorder="1" applyAlignment="1">
      <alignment horizontal="center" vertical="center" wrapText="1"/>
    </xf>
    <xf numFmtId="0" fontId="32" fillId="12" borderId="49" xfId="0" applyFont="1" applyFill="1" applyBorder="1" applyAlignment="1">
      <alignment horizontal="center" vertical="center" wrapText="1"/>
    </xf>
    <xf numFmtId="0" fontId="32" fillId="12" borderId="0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 applyProtection="1">
      <alignment horizontal="center" vertical="center" wrapText="1"/>
      <protection locked="0"/>
    </xf>
    <xf numFmtId="9" fontId="4" fillId="12" borderId="0" xfId="1" applyFont="1" applyFill="1" applyBorder="1" applyAlignment="1">
      <alignment horizontal="center" vertical="center" wrapText="1"/>
    </xf>
    <xf numFmtId="164" fontId="4" fillId="12" borderId="0" xfId="0" applyNumberFormat="1" applyFont="1" applyFill="1" applyBorder="1" applyAlignment="1">
      <alignment horizontal="center" vertical="center" wrapText="1"/>
    </xf>
    <xf numFmtId="0" fontId="4" fillId="12" borderId="50" xfId="0" applyFont="1" applyFill="1" applyBorder="1" applyAlignment="1">
      <alignment horizontal="center" vertical="center" wrapText="1"/>
    </xf>
    <xf numFmtId="0" fontId="4" fillId="12" borderId="49" xfId="0" applyFont="1" applyFill="1" applyBorder="1" applyAlignment="1">
      <alignment horizontal="right" vertical="center" wrapText="1"/>
    </xf>
    <xf numFmtId="0" fontId="4" fillId="12" borderId="0" xfId="0" applyFont="1" applyFill="1" applyBorder="1" applyAlignment="1">
      <alignment horizontal="right" vertical="center" wrapText="1"/>
    </xf>
    <xf numFmtId="0" fontId="4" fillId="12" borderId="13" xfId="0" applyFont="1" applyFill="1" applyBorder="1" applyAlignment="1">
      <alignment horizontal="right" vertical="center" wrapText="1"/>
    </xf>
    <xf numFmtId="6" fontId="4" fillId="12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1" xfId="0" applyFont="1" applyBorder="1" applyAlignment="1">
      <alignment horizontal="right" vertical="center" wrapText="1"/>
    </xf>
    <xf numFmtId="164" fontId="4" fillId="3" borderId="52" xfId="0" applyNumberFormat="1" applyFont="1" applyFill="1" applyBorder="1" applyAlignment="1">
      <alignment horizontal="center" vertical="center" wrapText="1"/>
    </xf>
    <xf numFmtId="0" fontId="4" fillId="3" borderId="53" xfId="0" applyFont="1" applyFill="1" applyBorder="1" applyAlignment="1">
      <alignment horizontal="center" vertical="center" wrapText="1"/>
    </xf>
    <xf numFmtId="0" fontId="4" fillId="0" borderId="54" xfId="0" applyFont="1" applyBorder="1" applyAlignment="1">
      <alignment horizontal="right" vertical="center" wrapText="1"/>
    </xf>
    <xf numFmtId="0" fontId="4" fillId="0" borderId="55" xfId="0" applyFont="1" applyBorder="1" applyAlignment="1">
      <alignment horizontal="right" vertical="center" wrapText="1"/>
    </xf>
    <xf numFmtId="0" fontId="4" fillId="0" borderId="56" xfId="0" applyFont="1" applyBorder="1" applyAlignment="1">
      <alignment horizontal="right" vertical="center" wrapText="1"/>
    </xf>
    <xf numFmtId="0" fontId="4" fillId="0" borderId="49" xfId="0" applyFont="1" applyBorder="1" applyAlignment="1">
      <alignment horizontal="right" vertical="center" wrapText="1"/>
    </xf>
    <xf numFmtId="0" fontId="4" fillId="3" borderId="57" xfId="0" applyFont="1" applyFill="1" applyBorder="1" applyAlignment="1">
      <alignment horizontal="left" vertical="center" wrapText="1"/>
    </xf>
    <xf numFmtId="0" fontId="4" fillId="3" borderId="58" xfId="0" applyFont="1" applyFill="1" applyBorder="1" applyAlignment="1">
      <alignment horizontal="left" vertical="center" wrapText="1"/>
    </xf>
    <xf numFmtId="0" fontId="4" fillId="3" borderId="35" xfId="0" applyFont="1" applyFill="1" applyBorder="1" applyAlignment="1">
      <alignment horizontal="left" vertical="center" wrapText="1"/>
    </xf>
    <xf numFmtId="0" fontId="14" fillId="3" borderId="20" xfId="2" applyFont="1" applyFill="1" applyBorder="1" applyAlignment="1">
      <alignment horizontal="left" vertical="center"/>
    </xf>
    <xf numFmtId="0" fontId="14" fillId="3" borderId="16" xfId="2" applyFont="1" applyFill="1" applyBorder="1" applyAlignment="1">
      <alignment horizontal="right" vertical="center"/>
    </xf>
    <xf numFmtId="49" fontId="14" fillId="3" borderId="16" xfId="2" applyNumberFormat="1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/>
    </xf>
    <xf numFmtId="170" fontId="14" fillId="3" borderId="16" xfId="2" applyNumberFormat="1" applyFont="1" applyFill="1" applyBorder="1" applyAlignment="1">
      <alignment horizontal="left" vertical="center" indent="1"/>
    </xf>
    <xf numFmtId="0" fontId="14" fillId="3" borderId="16" xfId="2" applyFont="1" applyFill="1" applyBorder="1" applyAlignment="1">
      <alignment vertical="center"/>
    </xf>
    <xf numFmtId="4" fontId="18" fillId="3" borderId="21" xfId="2" applyNumberFormat="1" applyFont="1" applyFill="1" applyBorder="1" applyAlignment="1" applyProtection="1">
      <alignment horizontal="center" vertical="center"/>
    </xf>
    <xf numFmtId="0" fontId="14" fillId="3" borderId="7" xfId="2" applyFont="1" applyFill="1" applyBorder="1" applyAlignment="1">
      <alignment horizontal="left" vertical="center"/>
    </xf>
    <xf numFmtId="0" fontId="14" fillId="3" borderId="0" xfId="2" applyFont="1" applyFill="1" applyBorder="1" applyAlignment="1">
      <alignment horizontal="left" vertical="center"/>
    </xf>
    <xf numFmtId="0" fontId="14" fillId="3" borderId="0" xfId="2" applyFont="1" applyFill="1" applyBorder="1" applyAlignment="1">
      <alignment vertical="center"/>
    </xf>
    <xf numFmtId="49" fontId="14" fillId="3" borderId="0" xfId="2" applyNumberFormat="1" applyFont="1" applyFill="1" applyBorder="1" applyAlignment="1">
      <alignment horizontal="center" vertical="center"/>
    </xf>
    <xf numFmtId="4" fontId="10" fillId="3" borderId="12" xfId="2" applyNumberFormat="1" applyFont="1" applyFill="1" applyBorder="1" applyAlignment="1" applyProtection="1">
      <alignment horizontal="center" vertical="center"/>
    </xf>
    <xf numFmtId="4" fontId="14" fillId="3" borderId="22" xfId="2" applyNumberFormat="1" applyFont="1" applyFill="1" applyBorder="1" applyAlignment="1" applyProtection="1">
      <alignment horizontal="center" vertical="center"/>
    </xf>
    <xf numFmtId="0" fontId="14" fillId="3" borderId="23" xfId="2" applyFont="1" applyFill="1" applyBorder="1" applyAlignment="1">
      <alignment horizontal="left" vertical="center"/>
    </xf>
    <xf numFmtId="0" fontId="14" fillId="3" borderId="24" xfId="2" applyFont="1" applyFill="1" applyBorder="1" applyAlignment="1">
      <alignment horizontal="left" vertical="center"/>
    </xf>
    <xf numFmtId="0" fontId="14" fillId="3" borderId="24" xfId="2" applyFont="1" applyFill="1" applyBorder="1" applyAlignment="1">
      <alignment vertical="center"/>
    </xf>
    <xf numFmtId="49" fontId="14" fillId="3" borderId="24" xfId="2" applyNumberFormat="1" applyFont="1" applyFill="1" applyBorder="1" applyAlignment="1">
      <alignment horizontal="center" vertical="center"/>
    </xf>
    <xf numFmtId="4" fontId="10" fillId="3" borderId="15" xfId="2" applyNumberFormat="1" applyFont="1" applyFill="1" applyBorder="1" applyAlignment="1" applyProtection="1">
      <alignment horizontal="center" vertical="center"/>
    </xf>
    <xf numFmtId="4" fontId="14" fillId="3" borderId="25" xfId="2" applyNumberFormat="1" applyFont="1" applyFill="1" applyBorder="1" applyAlignment="1" applyProtection="1">
      <alignment horizontal="center" vertical="center"/>
    </xf>
    <xf numFmtId="0" fontId="14" fillId="3" borderId="7" xfId="2" applyFont="1" applyFill="1" applyBorder="1" applyAlignment="1">
      <alignment vertical="center"/>
    </xf>
    <xf numFmtId="0" fontId="14" fillId="3" borderId="0" xfId="2" applyFont="1" applyFill="1" applyBorder="1" applyAlignment="1">
      <alignment horizontal="center" vertical="center"/>
    </xf>
    <xf numFmtId="4" fontId="14" fillId="3" borderId="0" xfId="2" applyNumberFormat="1" applyFont="1" applyFill="1" applyBorder="1" applyAlignment="1">
      <alignment vertical="center" wrapText="1"/>
    </xf>
    <xf numFmtId="0" fontId="14" fillId="3" borderId="0" xfId="2" applyFont="1" applyFill="1" applyBorder="1" applyAlignment="1">
      <alignment horizontal="right" vertical="center"/>
    </xf>
    <xf numFmtId="0" fontId="14" fillId="3" borderId="8" xfId="2" applyFont="1" applyFill="1" applyBorder="1" applyAlignment="1">
      <alignment horizontal="right" vertical="center"/>
    </xf>
    <xf numFmtId="4" fontId="10" fillId="3" borderId="0" xfId="2" applyNumberFormat="1" applyFont="1" applyFill="1" applyBorder="1" applyAlignment="1" applyProtection="1">
      <alignment horizontal="center" vertical="center"/>
    </xf>
    <xf numFmtId="4" fontId="10" fillId="3" borderId="14" xfId="6" applyNumberFormat="1" applyFont="1" applyFill="1" applyBorder="1" applyAlignment="1">
      <alignment vertical="center"/>
    </xf>
    <xf numFmtId="44" fontId="10" fillId="3" borderId="14" xfId="6" applyFont="1" applyFill="1" applyBorder="1" applyAlignment="1">
      <alignment vertical="center"/>
    </xf>
    <xf numFmtId="44" fontId="10" fillId="3" borderId="26" xfId="6" applyFont="1" applyFill="1" applyBorder="1" applyAlignment="1">
      <alignment vertical="center"/>
    </xf>
    <xf numFmtId="14" fontId="19" fillId="3" borderId="7" xfId="2" applyNumberFormat="1" applyFont="1" applyFill="1" applyBorder="1" applyAlignment="1">
      <alignment horizontal="left" vertical="center"/>
    </xf>
    <xf numFmtId="0" fontId="20" fillId="3" borderId="0" xfId="2" applyFont="1" applyFill="1" applyBorder="1" applyAlignment="1">
      <alignment horizontal="center" vertical="center"/>
    </xf>
    <xf numFmtId="4" fontId="14" fillId="3" borderId="0" xfId="2" applyNumberFormat="1" applyFont="1" applyFill="1" applyBorder="1" applyAlignment="1">
      <alignment vertical="center"/>
    </xf>
    <xf numFmtId="44" fontId="10" fillId="3" borderId="8" xfId="2" applyNumberFormat="1" applyFont="1" applyFill="1" applyBorder="1" applyAlignment="1">
      <alignment vertical="center"/>
    </xf>
    <xf numFmtId="14" fontId="19" fillId="3" borderId="23" xfId="2" applyNumberFormat="1" applyFont="1" applyFill="1" applyBorder="1" applyAlignment="1">
      <alignment horizontal="left" vertical="center"/>
    </xf>
    <xf numFmtId="4" fontId="15" fillId="3" borderId="0" xfId="2" applyNumberFormat="1" applyFont="1" applyFill="1" applyBorder="1" applyAlignment="1" applyProtection="1">
      <alignment horizontal="center" vertical="center"/>
    </xf>
    <xf numFmtId="4" fontId="14" fillId="3" borderId="24" xfId="2" applyNumberFormat="1" applyFont="1" applyFill="1" applyBorder="1" applyAlignment="1">
      <alignment vertical="center"/>
    </xf>
    <xf numFmtId="44" fontId="14" fillId="3" borderId="27" xfId="2" applyNumberFormat="1" applyFont="1" applyFill="1" applyBorder="1" applyAlignment="1">
      <alignment horizontal="right" vertical="center"/>
    </xf>
    <xf numFmtId="44" fontId="14" fillId="3" borderId="0" xfId="2" applyNumberFormat="1" applyFont="1" applyFill="1" applyBorder="1" applyAlignment="1">
      <alignment vertical="center"/>
    </xf>
    <xf numFmtId="44" fontId="14" fillId="3" borderId="24" xfId="2" applyNumberFormat="1" applyFont="1" applyFill="1" applyBorder="1" applyAlignment="1">
      <alignment vertical="center"/>
    </xf>
    <xf numFmtId="44" fontId="14" fillId="3" borderId="0" xfId="2" applyNumberFormat="1" applyFont="1" applyFill="1" applyBorder="1" applyAlignment="1">
      <alignment horizontal="right" vertical="center"/>
    </xf>
    <xf numFmtId="44" fontId="14" fillId="3" borderId="24" xfId="2" applyNumberFormat="1" applyFont="1" applyFill="1" applyBorder="1" applyAlignment="1">
      <alignment horizontal="right" vertical="center"/>
    </xf>
    <xf numFmtId="0" fontId="14" fillId="3" borderId="20" xfId="2" applyFont="1" applyFill="1" applyBorder="1" applyAlignment="1">
      <alignment vertical="center"/>
    </xf>
    <xf numFmtId="0" fontId="14" fillId="3" borderId="16" xfId="2" applyFont="1" applyFill="1" applyBorder="1" applyAlignment="1">
      <alignment horizontal="center" vertical="center"/>
    </xf>
    <xf numFmtId="4" fontId="14" fillId="3" borderId="16" xfId="2" applyNumberFormat="1" applyFont="1" applyFill="1" applyBorder="1" applyAlignment="1">
      <alignment vertical="center" wrapText="1"/>
    </xf>
    <xf numFmtId="0" fontId="14" fillId="3" borderId="21" xfId="2" applyFont="1" applyFill="1" applyBorder="1" applyAlignment="1">
      <alignment horizontal="right" vertical="center"/>
    </xf>
    <xf numFmtId="4" fontId="10" fillId="3" borderId="23" xfId="2" applyNumberFormat="1" applyFont="1" applyFill="1" applyBorder="1" applyAlignment="1">
      <alignment vertical="center"/>
    </xf>
    <xf numFmtId="4" fontId="10" fillId="3" borderId="24" xfId="2" applyNumberFormat="1" applyFont="1" applyFill="1" applyBorder="1" applyAlignment="1">
      <alignment vertical="center"/>
    </xf>
    <xf numFmtId="4" fontId="15" fillId="3" borderId="24" xfId="2" applyNumberFormat="1" applyFont="1" applyFill="1" applyBorder="1" applyAlignment="1" applyProtection="1">
      <alignment horizontal="right" vertical="center"/>
    </xf>
    <xf numFmtId="4" fontId="10" fillId="3" borderId="24" xfId="2" applyNumberFormat="1" applyFont="1" applyFill="1" applyBorder="1" applyAlignment="1">
      <alignment horizontal="center" vertical="center"/>
    </xf>
    <xf numFmtId="4" fontId="10" fillId="3" borderId="14" xfId="2" applyNumberFormat="1" applyFont="1" applyFill="1" applyBorder="1" applyAlignment="1" applyProtection="1">
      <alignment vertical="center"/>
    </xf>
    <xf numFmtId="4" fontId="14" fillId="3" borderId="26" xfId="4" applyNumberFormat="1" applyFont="1" applyFill="1" applyBorder="1" applyAlignment="1" applyProtection="1">
      <alignment horizontal="right" vertical="center"/>
    </xf>
    <xf numFmtId="164" fontId="14" fillId="3" borderId="0" xfId="2" applyNumberFormat="1" applyFont="1" applyFill="1" applyBorder="1" applyAlignment="1">
      <alignment vertical="center"/>
    </xf>
    <xf numFmtId="164" fontId="14" fillId="3" borderId="24" xfId="2" applyNumberFormat="1" applyFont="1" applyFill="1" applyBorder="1" applyAlignment="1">
      <alignment vertical="center"/>
    </xf>
    <xf numFmtId="167" fontId="0" fillId="13" borderId="14" xfId="0" applyNumberFormat="1" applyFont="1" applyFill="1" applyBorder="1"/>
    <xf numFmtId="0" fontId="0" fillId="13" borderId="0" xfId="0" applyFont="1" applyFill="1"/>
    <xf numFmtId="0" fontId="30" fillId="13" borderId="14" xfId="0" applyFont="1" applyFill="1" applyBorder="1"/>
    <xf numFmtId="171" fontId="1" fillId="13" borderId="14" xfId="7" applyNumberFormat="1" applyFont="1" applyFill="1" applyBorder="1"/>
    <xf numFmtId="172" fontId="0" fillId="13" borderId="14" xfId="0" applyNumberFormat="1" applyFont="1" applyFill="1" applyBorder="1" applyAlignment="1">
      <alignment horizontal="center"/>
    </xf>
    <xf numFmtId="43" fontId="0" fillId="13" borderId="14" xfId="0" applyNumberFormat="1" applyFont="1" applyFill="1" applyBorder="1"/>
    <xf numFmtId="43" fontId="1" fillId="13" borderId="14" xfId="7" applyFont="1" applyFill="1" applyBorder="1"/>
    <xf numFmtId="0" fontId="3" fillId="2" borderId="3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9" borderId="0" xfId="2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4" fontId="15" fillId="0" borderId="0" xfId="2" applyNumberFormat="1" applyFont="1" applyBorder="1" applyAlignment="1">
      <alignment horizontal="left" vertical="center"/>
    </xf>
    <xf numFmtId="0" fontId="7" fillId="4" borderId="0" xfId="2" applyFont="1" applyFill="1" applyBorder="1" applyAlignment="1">
      <alignment horizontal="center" vertical="center" wrapText="1"/>
    </xf>
    <xf numFmtId="0" fontId="7" fillId="4" borderId="8" xfId="2" applyFont="1" applyFill="1" applyBorder="1" applyAlignment="1">
      <alignment horizontal="center" vertical="center" wrapText="1"/>
    </xf>
    <xf numFmtId="0" fontId="5" fillId="4" borderId="0" xfId="2" applyFont="1" applyFill="1" applyBorder="1" applyAlignment="1">
      <alignment horizontal="left" vertical="center" wrapText="1"/>
    </xf>
    <xf numFmtId="0" fontId="5" fillId="4" borderId="8" xfId="2" applyFont="1" applyFill="1" applyBorder="1" applyAlignment="1">
      <alignment horizontal="left" vertical="center" wrapText="1"/>
    </xf>
    <xf numFmtId="169" fontId="5" fillId="6" borderId="17" xfId="2" applyNumberFormat="1" applyFont="1" applyFill="1" applyBorder="1" applyAlignment="1">
      <alignment horizontal="center" vertical="center"/>
    </xf>
    <xf numFmtId="169" fontId="5" fillId="6" borderId="18" xfId="2" applyNumberFormat="1" applyFont="1" applyFill="1" applyBorder="1" applyAlignment="1">
      <alignment horizontal="center" vertical="center"/>
    </xf>
    <xf numFmtId="169" fontId="5" fillId="6" borderId="19" xfId="2" applyNumberFormat="1" applyFont="1" applyFill="1" applyBorder="1" applyAlignment="1">
      <alignment horizontal="center" vertical="center"/>
    </xf>
    <xf numFmtId="4" fontId="10" fillId="0" borderId="12" xfId="2" applyNumberFormat="1" applyFont="1" applyBorder="1" applyAlignment="1">
      <alignment vertical="center"/>
    </xf>
    <xf numFmtId="4" fontId="10" fillId="0" borderId="13" xfId="2" applyNumberFormat="1" applyFont="1" applyBorder="1" applyAlignment="1">
      <alignment vertical="center"/>
    </xf>
  </cellXfs>
  <cellStyles count="8">
    <cellStyle name="Milliers" xfId="7" builtinId="3"/>
    <cellStyle name="Milliers 2" xfId="4"/>
    <cellStyle name="Monétaire 2 2" xfId="6"/>
    <cellStyle name="Normal" xfId="0" builtinId="0"/>
    <cellStyle name="Normal 2" xfId="2"/>
    <cellStyle name="Pourcentage" xfId="1" builtinId="5"/>
    <cellStyle name="Pourcentage 2" xfId="3"/>
    <cellStyle name="Pourcentage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3"/>
  <sheetViews>
    <sheetView workbookViewId="0">
      <pane ySplit="3" topLeftCell="A4" activePane="bottomLeft" state="frozen"/>
      <selection pane="bottomLeft" activeCell="G142" sqref="G142"/>
    </sheetView>
  </sheetViews>
  <sheetFormatPr baseColWidth="10" defaultRowHeight="15" x14ac:dyDescent="0.25"/>
  <cols>
    <col min="1" max="1" width="62.7109375" customWidth="1"/>
    <col min="2" max="2" width="5.7109375" bestFit="1" customWidth="1"/>
    <col min="3" max="3" width="23.28515625" customWidth="1"/>
    <col min="5" max="5" width="15" customWidth="1"/>
    <col min="6" max="6" width="14" style="6" customWidth="1"/>
    <col min="7" max="7" width="20.5703125" customWidth="1"/>
  </cols>
  <sheetData>
    <row r="1" spans="1:11" ht="15" customHeight="1" x14ac:dyDescent="0.25">
      <c r="A1" s="277" t="s">
        <v>0</v>
      </c>
      <c r="B1" s="278"/>
      <c r="C1" s="278"/>
      <c r="D1" s="278"/>
      <c r="E1" s="278"/>
      <c r="F1" s="278"/>
      <c r="G1" s="278"/>
      <c r="H1" s="278"/>
      <c r="I1" s="278"/>
      <c r="J1" s="278"/>
      <c r="K1" s="159"/>
    </row>
    <row r="2" spans="1:11" ht="33.75" customHeight="1" thickBot="1" x14ac:dyDescent="0.3">
      <c r="A2" s="277"/>
      <c r="B2" s="278"/>
      <c r="C2" s="278"/>
      <c r="D2" s="278"/>
      <c r="E2" s="278"/>
      <c r="F2" s="278"/>
      <c r="G2" s="278"/>
      <c r="H2" s="278"/>
      <c r="I2" s="278"/>
      <c r="J2" s="278"/>
    </row>
    <row r="3" spans="1:11" ht="45.75" thickBot="1" x14ac:dyDescent="0.3">
      <c r="A3" s="146" t="s">
        <v>1</v>
      </c>
      <c r="B3" s="147" t="s">
        <v>119</v>
      </c>
      <c r="C3" s="147" t="s">
        <v>16</v>
      </c>
      <c r="D3" s="147" t="s">
        <v>2</v>
      </c>
      <c r="E3" s="147" t="s">
        <v>19</v>
      </c>
      <c r="F3" s="148" t="s">
        <v>14</v>
      </c>
      <c r="G3" s="147" t="s">
        <v>3</v>
      </c>
      <c r="H3" s="146" t="s">
        <v>18</v>
      </c>
      <c r="I3" s="158" t="s">
        <v>121</v>
      </c>
      <c r="J3" s="158" t="s">
        <v>122</v>
      </c>
      <c r="K3" s="160" t="s">
        <v>123</v>
      </c>
    </row>
    <row r="4" spans="1:11" ht="15.75" thickBot="1" x14ac:dyDescent="0.3">
      <c r="A4" s="215" t="s">
        <v>4</v>
      </c>
      <c r="B4" s="216"/>
      <c r="C4" s="210">
        <v>10</v>
      </c>
      <c r="D4" s="152"/>
      <c r="E4" s="153">
        <f>SUM(E5:E14)</f>
        <v>0</v>
      </c>
      <c r="F4" s="154"/>
      <c r="G4" s="155">
        <f>SUM(G5:G14)</f>
        <v>0</v>
      </c>
      <c r="H4" s="156"/>
      <c r="I4" s="156"/>
      <c r="J4" s="182"/>
    </row>
    <row r="5" spans="1:11" x14ac:dyDescent="0.25">
      <c r="A5" s="211" t="s">
        <v>120</v>
      </c>
      <c r="B5" s="212"/>
      <c r="C5" s="163"/>
      <c r="D5" s="162"/>
      <c r="E5" s="149"/>
      <c r="F5" s="150"/>
      <c r="G5" s="145">
        <f>D5*E5*F5</f>
        <v>0</v>
      </c>
      <c r="H5" s="144"/>
      <c r="I5" s="144"/>
      <c r="J5" s="209">
        <f>G5*(I5-1)</f>
        <v>0</v>
      </c>
    </row>
    <row r="6" spans="1:11" x14ac:dyDescent="0.25">
      <c r="A6" s="208" t="s">
        <v>120</v>
      </c>
      <c r="B6" s="161"/>
      <c r="C6" s="164"/>
      <c r="D6" s="162"/>
      <c r="E6" s="149"/>
      <c r="F6" s="150"/>
      <c r="G6" s="145">
        <f t="shared" ref="G6:G14" si="0">D6*E6*F6</f>
        <v>0</v>
      </c>
      <c r="H6" s="144"/>
      <c r="I6" s="144"/>
      <c r="J6" s="209"/>
    </row>
    <row r="7" spans="1:11" x14ac:dyDescent="0.25">
      <c r="A7" s="208" t="s">
        <v>120</v>
      </c>
      <c r="B7" s="161"/>
      <c r="C7" s="164"/>
      <c r="D7" s="162"/>
      <c r="E7" s="149"/>
      <c r="F7" s="150"/>
      <c r="G7" s="145">
        <f t="shared" si="0"/>
        <v>0</v>
      </c>
      <c r="H7" s="144"/>
      <c r="I7" s="144"/>
      <c r="J7" s="209"/>
    </row>
    <row r="8" spans="1:11" x14ac:dyDescent="0.25">
      <c r="A8" s="208" t="s">
        <v>120</v>
      </c>
      <c r="B8" s="161"/>
      <c r="C8" s="164"/>
      <c r="D8" s="162"/>
      <c r="E8" s="149"/>
      <c r="F8" s="150"/>
      <c r="G8" s="145">
        <f t="shared" si="0"/>
        <v>0</v>
      </c>
      <c r="H8" s="144"/>
      <c r="I8" s="144"/>
      <c r="J8" s="209"/>
    </row>
    <row r="9" spans="1:11" x14ac:dyDescent="0.25">
      <c r="A9" s="208" t="s">
        <v>120</v>
      </c>
      <c r="B9" s="161"/>
      <c r="C9" s="164"/>
      <c r="D9" s="162"/>
      <c r="E9" s="149"/>
      <c r="F9" s="150"/>
      <c r="G9" s="145">
        <f t="shared" si="0"/>
        <v>0</v>
      </c>
      <c r="H9" s="144"/>
      <c r="I9" s="144"/>
      <c r="J9" s="209"/>
    </row>
    <row r="10" spans="1:11" x14ac:dyDescent="0.25">
      <c r="A10" s="208" t="s">
        <v>120</v>
      </c>
      <c r="B10" s="161"/>
      <c r="C10" s="164"/>
      <c r="D10" s="162"/>
      <c r="E10" s="149"/>
      <c r="F10" s="150"/>
      <c r="G10" s="145">
        <f t="shared" si="0"/>
        <v>0</v>
      </c>
      <c r="H10" s="144"/>
      <c r="I10" s="144"/>
      <c r="J10" s="209"/>
    </row>
    <row r="11" spans="1:11" x14ac:dyDescent="0.25">
      <c r="A11" s="208" t="s">
        <v>120</v>
      </c>
      <c r="B11" s="161"/>
      <c r="C11" s="164"/>
      <c r="D11" s="162"/>
      <c r="E11" s="149"/>
      <c r="F11" s="150"/>
      <c r="G11" s="145">
        <f t="shared" si="0"/>
        <v>0</v>
      </c>
      <c r="H11" s="144"/>
      <c r="I11" s="144"/>
      <c r="J11" s="209"/>
    </row>
    <row r="12" spans="1:11" x14ac:dyDescent="0.25">
      <c r="A12" s="208" t="s">
        <v>120</v>
      </c>
      <c r="B12" s="161"/>
      <c r="C12" s="164"/>
      <c r="D12" s="162"/>
      <c r="E12" s="149"/>
      <c r="F12" s="150"/>
      <c r="G12" s="145">
        <f t="shared" si="0"/>
        <v>0</v>
      </c>
      <c r="H12" s="144"/>
      <c r="I12" s="144"/>
      <c r="J12" s="209"/>
    </row>
    <row r="13" spans="1:11" x14ac:dyDescent="0.25">
      <c r="A13" s="208" t="s">
        <v>120</v>
      </c>
      <c r="B13" s="161"/>
      <c r="C13" s="164"/>
      <c r="D13" s="162"/>
      <c r="E13" s="149"/>
      <c r="F13" s="150"/>
      <c r="G13" s="145">
        <f t="shared" si="0"/>
        <v>0</v>
      </c>
      <c r="H13" s="144"/>
      <c r="I13" s="144"/>
      <c r="J13" s="209"/>
    </row>
    <row r="14" spans="1:11" x14ac:dyDescent="0.25">
      <c r="A14" s="208" t="s">
        <v>120</v>
      </c>
      <c r="B14" s="161"/>
      <c r="C14" s="164"/>
      <c r="D14" s="162"/>
      <c r="E14" s="149"/>
      <c r="F14" s="150"/>
      <c r="G14" s="145">
        <f t="shared" si="0"/>
        <v>0</v>
      </c>
      <c r="H14" s="144"/>
      <c r="I14" s="144"/>
      <c r="J14" s="209"/>
    </row>
    <row r="15" spans="1:11" ht="15.75" thickBot="1" x14ac:dyDescent="0.3">
      <c r="A15" s="204"/>
      <c r="B15" s="205"/>
      <c r="C15" s="170"/>
      <c r="D15" s="207"/>
      <c r="E15" s="170"/>
      <c r="F15" s="201"/>
      <c r="G15" s="202"/>
      <c r="H15" s="203"/>
    </row>
    <row r="16" spans="1:11" ht="15.75" thickBot="1" x14ac:dyDescent="0.3">
      <c r="A16" s="215" t="s">
        <v>117</v>
      </c>
      <c r="B16" s="216"/>
      <c r="C16" s="210">
        <v>10</v>
      </c>
      <c r="D16" s="152"/>
      <c r="E16" s="153">
        <f>SUM(E17:E26)</f>
        <v>0</v>
      </c>
      <c r="F16" s="154"/>
      <c r="G16" s="155">
        <f>SUM(G17:G26)</f>
        <v>0</v>
      </c>
      <c r="H16" s="156"/>
      <c r="I16" s="156"/>
      <c r="J16" s="182"/>
    </row>
    <row r="17" spans="1:10" x14ac:dyDescent="0.25">
      <c r="A17" s="213" t="s">
        <v>15</v>
      </c>
      <c r="B17" s="214"/>
      <c r="C17" s="164"/>
      <c r="D17" s="166"/>
      <c r="E17" s="167"/>
      <c r="F17" s="168"/>
      <c r="G17" s="169">
        <f>D17*E17*F17</f>
        <v>0</v>
      </c>
      <c r="H17" s="157"/>
      <c r="I17" s="157"/>
      <c r="J17" s="184"/>
    </row>
    <row r="18" spans="1:10" x14ac:dyDescent="0.25">
      <c r="A18" s="183" t="s">
        <v>15</v>
      </c>
      <c r="B18" s="165"/>
      <c r="C18" s="164"/>
      <c r="D18" s="166"/>
      <c r="E18" s="167"/>
      <c r="F18" s="168"/>
      <c r="G18" s="169">
        <f t="shared" ref="G18:G26" si="1">D18*E18*F18</f>
        <v>0</v>
      </c>
      <c r="H18" s="157"/>
      <c r="I18" s="157"/>
      <c r="J18" s="184"/>
    </row>
    <row r="19" spans="1:10" x14ac:dyDescent="0.25">
      <c r="A19" s="183" t="s">
        <v>15</v>
      </c>
      <c r="B19" s="165"/>
      <c r="C19" s="164"/>
      <c r="D19" s="166"/>
      <c r="E19" s="167"/>
      <c r="F19" s="168"/>
      <c r="G19" s="169">
        <f t="shared" si="1"/>
        <v>0</v>
      </c>
      <c r="H19" s="157"/>
      <c r="I19" s="157"/>
      <c r="J19" s="184"/>
    </row>
    <row r="20" spans="1:10" x14ac:dyDescent="0.25">
      <c r="A20" s="183" t="s">
        <v>15</v>
      </c>
      <c r="B20" s="165"/>
      <c r="C20" s="164"/>
      <c r="D20" s="166"/>
      <c r="E20" s="167"/>
      <c r="F20" s="168"/>
      <c r="G20" s="169">
        <f t="shared" si="1"/>
        <v>0</v>
      </c>
      <c r="H20" s="157"/>
      <c r="I20" s="157"/>
      <c r="J20" s="184"/>
    </row>
    <row r="21" spans="1:10" x14ac:dyDescent="0.25">
      <c r="A21" s="183" t="s">
        <v>15</v>
      </c>
      <c r="B21" s="165"/>
      <c r="C21" s="164"/>
      <c r="D21" s="166"/>
      <c r="E21" s="167"/>
      <c r="F21" s="168"/>
      <c r="G21" s="169">
        <f t="shared" si="1"/>
        <v>0</v>
      </c>
      <c r="H21" s="157"/>
      <c r="I21" s="157"/>
      <c r="J21" s="184"/>
    </row>
    <row r="22" spans="1:10" x14ac:dyDescent="0.25">
      <c r="A22" s="183" t="s">
        <v>15</v>
      </c>
      <c r="B22" s="165"/>
      <c r="C22" s="164"/>
      <c r="D22" s="166"/>
      <c r="E22" s="167"/>
      <c r="F22" s="168"/>
      <c r="G22" s="169">
        <f t="shared" si="1"/>
        <v>0</v>
      </c>
      <c r="H22" s="157"/>
      <c r="I22" s="157"/>
      <c r="J22" s="184"/>
    </row>
    <row r="23" spans="1:10" x14ac:dyDescent="0.25">
      <c r="A23" s="183" t="s">
        <v>15</v>
      </c>
      <c r="B23" s="165"/>
      <c r="C23" s="164"/>
      <c r="D23" s="166"/>
      <c r="E23" s="167"/>
      <c r="F23" s="168"/>
      <c r="G23" s="169">
        <f t="shared" si="1"/>
        <v>0</v>
      </c>
      <c r="H23" s="157"/>
      <c r="I23" s="157"/>
      <c r="J23" s="184"/>
    </row>
    <row r="24" spans="1:10" x14ac:dyDescent="0.25">
      <c r="A24" s="183" t="s">
        <v>15</v>
      </c>
      <c r="B24" s="165"/>
      <c r="C24" s="164"/>
      <c r="D24" s="166"/>
      <c r="E24" s="167"/>
      <c r="F24" s="168"/>
      <c r="G24" s="169">
        <f t="shared" si="1"/>
        <v>0</v>
      </c>
      <c r="H24" s="157"/>
      <c r="I24" s="157"/>
      <c r="J24" s="184"/>
    </row>
    <row r="25" spans="1:10" x14ac:dyDescent="0.25">
      <c r="A25" s="183" t="s">
        <v>15</v>
      </c>
      <c r="B25" s="165"/>
      <c r="C25" s="164"/>
      <c r="D25" s="166"/>
      <c r="E25" s="167"/>
      <c r="F25" s="168"/>
      <c r="G25" s="169">
        <f t="shared" si="1"/>
        <v>0</v>
      </c>
      <c r="H25" s="157"/>
      <c r="I25" s="157"/>
      <c r="J25" s="184"/>
    </row>
    <row r="26" spans="1:10" x14ac:dyDescent="0.25">
      <c r="A26" s="183" t="s">
        <v>15</v>
      </c>
      <c r="B26" s="165"/>
      <c r="C26" s="164"/>
      <c r="D26" s="166"/>
      <c r="E26" s="167"/>
      <c r="F26" s="168"/>
      <c r="G26" s="169">
        <f t="shared" si="1"/>
        <v>0</v>
      </c>
      <c r="H26" s="157"/>
      <c r="I26" s="157"/>
      <c r="J26" s="184"/>
    </row>
    <row r="27" spans="1:10" ht="15.75" thickBot="1" x14ac:dyDescent="0.3">
      <c r="A27" s="206"/>
      <c r="B27" s="206"/>
      <c r="C27" s="171"/>
      <c r="D27" s="195"/>
      <c r="E27" s="171"/>
      <c r="F27" s="196"/>
      <c r="G27" s="197"/>
      <c r="H27" s="171"/>
    </row>
    <row r="28" spans="1:10" ht="15.75" thickBot="1" x14ac:dyDescent="0.3">
      <c r="A28" s="215" t="s">
        <v>5</v>
      </c>
      <c r="B28" s="216"/>
      <c r="C28" s="210">
        <v>15</v>
      </c>
      <c r="D28" s="152"/>
      <c r="E28" s="153">
        <f>SUM(E29:E43)</f>
        <v>0</v>
      </c>
      <c r="F28" s="154"/>
      <c r="G28" s="155">
        <f>SUM(G29:G43)</f>
        <v>0</v>
      </c>
      <c r="H28" s="156"/>
      <c r="I28" s="156"/>
      <c r="J28" s="182"/>
    </row>
    <row r="29" spans="1:10" x14ac:dyDescent="0.25">
      <c r="A29" s="213" t="s">
        <v>15</v>
      </c>
      <c r="B29" s="214"/>
      <c r="C29" s="164"/>
      <c r="D29" s="166"/>
      <c r="E29" s="167"/>
      <c r="F29" s="168"/>
      <c r="G29" s="169">
        <f>D29*E29*F29</f>
        <v>0</v>
      </c>
      <c r="H29" s="157"/>
      <c r="I29" s="157"/>
      <c r="J29" s="184"/>
    </row>
    <row r="30" spans="1:10" x14ac:dyDescent="0.25">
      <c r="A30" s="183" t="s">
        <v>15</v>
      </c>
      <c r="B30" s="165"/>
      <c r="C30" s="164"/>
      <c r="D30" s="166"/>
      <c r="E30" s="167"/>
      <c r="F30" s="168"/>
      <c r="G30" s="169">
        <f>D30*E30*F30</f>
        <v>0</v>
      </c>
      <c r="H30" s="157"/>
      <c r="I30" s="157"/>
      <c r="J30" s="184"/>
    </row>
    <row r="31" spans="1:10" x14ac:dyDescent="0.25">
      <c r="A31" s="183" t="s">
        <v>15</v>
      </c>
      <c r="B31" s="165"/>
      <c r="C31" s="164"/>
      <c r="D31" s="166"/>
      <c r="E31" s="167"/>
      <c r="F31" s="168"/>
      <c r="G31" s="169">
        <f t="shared" ref="G31" si="2">D31*E31*F31</f>
        <v>0</v>
      </c>
      <c r="H31" s="157"/>
      <c r="I31" s="157"/>
      <c r="J31" s="184"/>
    </row>
    <row r="32" spans="1:10" x14ac:dyDescent="0.25">
      <c r="A32" s="183" t="s">
        <v>15</v>
      </c>
      <c r="B32" s="165"/>
      <c r="C32" s="164"/>
      <c r="D32" s="166"/>
      <c r="E32" s="167"/>
      <c r="F32" s="168"/>
      <c r="G32" s="169">
        <f>D32*E32*F32</f>
        <v>0</v>
      </c>
      <c r="H32" s="157"/>
      <c r="I32" s="157"/>
      <c r="J32" s="184"/>
    </row>
    <row r="33" spans="1:10" x14ac:dyDescent="0.25">
      <c r="A33" s="183" t="s">
        <v>15</v>
      </c>
      <c r="B33" s="165"/>
      <c r="C33" s="164"/>
      <c r="D33" s="166"/>
      <c r="E33" s="167"/>
      <c r="F33" s="168"/>
      <c r="G33" s="169">
        <f t="shared" ref="G33:G34" si="3">D33*E33*F33</f>
        <v>0</v>
      </c>
      <c r="H33" s="157"/>
      <c r="I33" s="157"/>
      <c r="J33" s="184"/>
    </row>
    <row r="34" spans="1:10" x14ac:dyDescent="0.25">
      <c r="A34" s="183" t="s">
        <v>15</v>
      </c>
      <c r="B34" s="165"/>
      <c r="C34" s="164"/>
      <c r="D34" s="166"/>
      <c r="E34" s="167"/>
      <c r="F34" s="168"/>
      <c r="G34" s="169">
        <f t="shared" si="3"/>
        <v>0</v>
      </c>
      <c r="H34" s="157"/>
      <c r="I34" s="157"/>
      <c r="J34" s="184"/>
    </row>
    <row r="35" spans="1:10" x14ac:dyDescent="0.25">
      <c r="A35" s="183" t="s">
        <v>15</v>
      </c>
      <c r="B35" s="165"/>
      <c r="C35" s="164"/>
      <c r="D35" s="166"/>
      <c r="E35" s="167"/>
      <c r="F35" s="168"/>
      <c r="G35" s="169">
        <f>D35*E35*F35</f>
        <v>0</v>
      </c>
      <c r="H35" s="157"/>
      <c r="I35" s="157"/>
      <c r="J35" s="184"/>
    </row>
    <row r="36" spans="1:10" x14ac:dyDescent="0.25">
      <c r="A36" s="183" t="s">
        <v>15</v>
      </c>
      <c r="B36" s="165"/>
      <c r="C36" s="164"/>
      <c r="D36" s="166"/>
      <c r="E36" s="167"/>
      <c r="F36" s="168"/>
      <c r="G36" s="169">
        <f t="shared" ref="G36" si="4">D36*E36*F36</f>
        <v>0</v>
      </c>
      <c r="H36" s="157"/>
      <c r="I36" s="157"/>
      <c r="J36" s="184"/>
    </row>
    <row r="37" spans="1:10" x14ac:dyDescent="0.25">
      <c r="A37" s="183" t="s">
        <v>15</v>
      </c>
      <c r="B37" s="165"/>
      <c r="C37" s="164"/>
      <c r="D37" s="166"/>
      <c r="E37" s="167"/>
      <c r="F37" s="168"/>
      <c r="G37" s="169">
        <f t="shared" ref="G37:G38" si="5">D37*E37*F37</f>
        <v>0</v>
      </c>
      <c r="H37" s="157"/>
      <c r="I37" s="157"/>
      <c r="J37" s="184"/>
    </row>
    <row r="38" spans="1:10" x14ac:dyDescent="0.25">
      <c r="A38" s="183" t="s">
        <v>15</v>
      </c>
      <c r="B38" s="165"/>
      <c r="C38" s="164"/>
      <c r="D38" s="166"/>
      <c r="E38" s="167"/>
      <c r="F38" s="168"/>
      <c r="G38" s="169">
        <f t="shared" si="5"/>
        <v>0</v>
      </c>
      <c r="H38" s="157"/>
      <c r="I38" s="157"/>
      <c r="J38" s="184"/>
    </row>
    <row r="39" spans="1:10" x14ac:dyDescent="0.25">
      <c r="A39" s="183" t="s">
        <v>15</v>
      </c>
      <c r="B39" s="165"/>
      <c r="C39" s="164"/>
      <c r="D39" s="166"/>
      <c r="E39" s="167"/>
      <c r="F39" s="168"/>
      <c r="G39" s="169">
        <f>D39*E39*F39</f>
        <v>0</v>
      </c>
      <c r="H39" s="157"/>
      <c r="I39" s="157"/>
      <c r="J39" s="184"/>
    </row>
    <row r="40" spans="1:10" x14ac:dyDescent="0.25">
      <c r="A40" s="183" t="s">
        <v>15</v>
      </c>
      <c r="B40" s="165"/>
      <c r="C40" s="164"/>
      <c r="D40" s="166"/>
      <c r="E40" s="167"/>
      <c r="F40" s="168"/>
      <c r="G40" s="169">
        <f t="shared" ref="G40" si="6">D40*E40*F40</f>
        <v>0</v>
      </c>
      <c r="H40" s="157"/>
      <c r="I40" s="157"/>
      <c r="J40" s="184"/>
    </row>
    <row r="41" spans="1:10" x14ac:dyDescent="0.25">
      <c r="A41" s="183" t="s">
        <v>15</v>
      </c>
      <c r="B41" s="165"/>
      <c r="C41" s="164"/>
      <c r="D41" s="166"/>
      <c r="E41" s="167"/>
      <c r="F41" s="168"/>
      <c r="G41" s="169">
        <f>D41*E41*F41</f>
        <v>0</v>
      </c>
      <c r="H41" s="157"/>
      <c r="I41" s="157"/>
      <c r="J41" s="184"/>
    </row>
    <row r="42" spans="1:10" x14ac:dyDescent="0.25">
      <c r="A42" s="183" t="s">
        <v>15</v>
      </c>
      <c r="B42" s="165"/>
      <c r="C42" s="164"/>
      <c r="D42" s="166"/>
      <c r="E42" s="167"/>
      <c r="F42" s="168"/>
      <c r="G42" s="169">
        <f t="shared" ref="G42" si="7">D42*E42*F42</f>
        <v>0</v>
      </c>
      <c r="H42" s="157"/>
      <c r="I42" s="157"/>
      <c r="J42" s="184"/>
    </row>
    <row r="43" spans="1:10" x14ac:dyDescent="0.25">
      <c r="A43" s="183" t="s">
        <v>15</v>
      </c>
      <c r="B43" s="165"/>
      <c r="C43" s="164"/>
      <c r="D43" s="166"/>
      <c r="E43" s="167"/>
      <c r="F43" s="168"/>
      <c r="G43" s="169">
        <f t="shared" ref="G43" si="8">D43*E43*F43</f>
        <v>0</v>
      </c>
      <c r="H43" s="157"/>
      <c r="I43" s="157"/>
      <c r="J43" s="184"/>
    </row>
    <row r="44" spans="1:10" ht="15.75" thickBot="1" x14ac:dyDescent="0.3">
      <c r="A44" s="204"/>
      <c r="B44" s="205"/>
      <c r="C44" s="170"/>
      <c r="D44" s="200"/>
      <c r="E44" s="170"/>
      <c r="F44" s="201"/>
      <c r="G44" s="202"/>
      <c r="H44" s="203"/>
    </row>
    <row r="45" spans="1:10" ht="15.75" thickBot="1" x14ac:dyDescent="0.3">
      <c r="A45" s="215" t="s">
        <v>6</v>
      </c>
      <c r="B45" s="216"/>
      <c r="C45" s="210">
        <v>20</v>
      </c>
      <c r="D45" s="152"/>
      <c r="E45" s="153">
        <f>SUM(E46:E65)</f>
        <v>0</v>
      </c>
      <c r="F45" s="154"/>
      <c r="G45" s="155">
        <f>SUM(G46:G65)</f>
        <v>0</v>
      </c>
      <c r="H45" s="156"/>
      <c r="I45" s="156"/>
      <c r="J45" s="182"/>
    </row>
    <row r="46" spans="1:10" x14ac:dyDescent="0.25">
      <c r="A46" s="213" t="s">
        <v>15</v>
      </c>
      <c r="B46" s="214"/>
      <c r="C46" s="164"/>
      <c r="D46" s="166"/>
      <c r="E46" s="167"/>
      <c r="F46" s="168"/>
      <c r="G46" s="169">
        <f t="shared" ref="G46:G51" si="9">D46*E46*F46</f>
        <v>0</v>
      </c>
      <c r="H46" s="157"/>
      <c r="I46" s="157"/>
      <c r="J46" s="184"/>
    </row>
    <row r="47" spans="1:10" x14ac:dyDescent="0.25">
      <c r="A47" s="183" t="s">
        <v>15</v>
      </c>
      <c r="B47" s="165"/>
      <c r="C47" s="164"/>
      <c r="D47" s="166"/>
      <c r="E47" s="167"/>
      <c r="F47" s="168"/>
      <c r="G47" s="169">
        <f t="shared" si="9"/>
        <v>0</v>
      </c>
      <c r="H47" s="157"/>
      <c r="I47" s="157"/>
      <c r="J47" s="184"/>
    </row>
    <row r="48" spans="1:10" x14ac:dyDescent="0.25">
      <c r="A48" s="183" t="s">
        <v>15</v>
      </c>
      <c r="B48" s="165"/>
      <c r="C48" s="164"/>
      <c r="D48" s="166"/>
      <c r="E48" s="167"/>
      <c r="F48" s="168"/>
      <c r="G48" s="169">
        <f t="shared" si="9"/>
        <v>0</v>
      </c>
      <c r="H48" s="157"/>
      <c r="I48" s="157"/>
      <c r="J48" s="184"/>
    </row>
    <row r="49" spans="1:10" x14ac:dyDescent="0.25">
      <c r="A49" s="183" t="s">
        <v>15</v>
      </c>
      <c r="B49" s="165"/>
      <c r="C49" s="164"/>
      <c r="D49" s="166"/>
      <c r="E49" s="167"/>
      <c r="F49" s="168"/>
      <c r="G49" s="169">
        <f t="shared" si="9"/>
        <v>0</v>
      </c>
      <c r="H49" s="157"/>
      <c r="I49" s="157"/>
      <c r="J49" s="184"/>
    </row>
    <row r="50" spans="1:10" x14ac:dyDescent="0.25">
      <c r="A50" s="183" t="s">
        <v>15</v>
      </c>
      <c r="B50" s="165"/>
      <c r="C50" s="164"/>
      <c r="D50" s="166"/>
      <c r="E50" s="167"/>
      <c r="F50" s="168"/>
      <c r="G50" s="169">
        <f t="shared" si="9"/>
        <v>0</v>
      </c>
      <c r="H50" s="157"/>
      <c r="I50" s="157"/>
      <c r="J50" s="184"/>
    </row>
    <row r="51" spans="1:10" x14ac:dyDescent="0.25">
      <c r="A51" s="183" t="s">
        <v>15</v>
      </c>
      <c r="B51" s="165"/>
      <c r="C51" s="164"/>
      <c r="D51" s="166"/>
      <c r="E51" s="167"/>
      <c r="F51" s="168"/>
      <c r="G51" s="169">
        <f t="shared" si="9"/>
        <v>0</v>
      </c>
      <c r="H51" s="157"/>
      <c r="I51" s="157"/>
      <c r="J51" s="184"/>
    </row>
    <row r="52" spans="1:10" x14ac:dyDescent="0.25">
      <c r="A52" s="183" t="s">
        <v>15</v>
      </c>
      <c r="B52" s="165"/>
      <c r="C52" s="164"/>
      <c r="D52" s="166"/>
      <c r="E52" s="167"/>
      <c r="F52" s="168"/>
      <c r="G52" s="169">
        <f t="shared" ref="G52:G54" si="10">D52*E52*F52</f>
        <v>0</v>
      </c>
      <c r="H52" s="157"/>
      <c r="I52" s="157"/>
      <c r="J52" s="184"/>
    </row>
    <row r="53" spans="1:10" x14ac:dyDescent="0.25">
      <c r="A53" s="183" t="s">
        <v>15</v>
      </c>
      <c r="B53" s="165"/>
      <c r="C53" s="164"/>
      <c r="D53" s="166"/>
      <c r="E53" s="167"/>
      <c r="F53" s="168"/>
      <c r="G53" s="169">
        <f t="shared" si="10"/>
        <v>0</v>
      </c>
      <c r="H53" s="157"/>
      <c r="I53" s="157"/>
      <c r="J53" s="184"/>
    </row>
    <row r="54" spans="1:10" x14ac:dyDescent="0.25">
      <c r="A54" s="183" t="s">
        <v>15</v>
      </c>
      <c r="B54" s="165"/>
      <c r="C54" s="164"/>
      <c r="D54" s="166"/>
      <c r="E54" s="167"/>
      <c r="F54" s="168"/>
      <c r="G54" s="169">
        <f t="shared" si="10"/>
        <v>0</v>
      </c>
      <c r="H54" s="157"/>
      <c r="I54" s="157"/>
      <c r="J54" s="184"/>
    </row>
    <row r="55" spans="1:10" x14ac:dyDescent="0.25">
      <c r="A55" s="183" t="s">
        <v>15</v>
      </c>
      <c r="B55" s="165"/>
      <c r="C55" s="164"/>
      <c r="D55" s="166"/>
      <c r="E55" s="167"/>
      <c r="F55" s="168"/>
      <c r="G55" s="169">
        <f t="shared" ref="G55:G65" si="11">D55*E55*F55</f>
        <v>0</v>
      </c>
      <c r="H55" s="157"/>
      <c r="I55" s="157"/>
      <c r="J55" s="184"/>
    </row>
    <row r="56" spans="1:10" x14ac:dyDescent="0.25">
      <c r="A56" s="183" t="s">
        <v>15</v>
      </c>
      <c r="B56" s="165"/>
      <c r="C56" s="164"/>
      <c r="D56" s="166"/>
      <c r="E56" s="167"/>
      <c r="F56" s="168"/>
      <c r="G56" s="169">
        <f t="shared" si="11"/>
        <v>0</v>
      </c>
      <c r="H56" s="157"/>
      <c r="I56" s="157"/>
      <c r="J56" s="184"/>
    </row>
    <row r="57" spans="1:10" x14ac:dyDescent="0.25">
      <c r="A57" s="183" t="s">
        <v>15</v>
      </c>
      <c r="B57" s="165"/>
      <c r="C57" s="164"/>
      <c r="D57" s="166"/>
      <c r="E57" s="167"/>
      <c r="F57" s="168"/>
      <c r="G57" s="169">
        <f t="shared" si="11"/>
        <v>0</v>
      </c>
      <c r="H57" s="157"/>
      <c r="I57" s="157"/>
      <c r="J57" s="184"/>
    </row>
    <row r="58" spans="1:10" x14ac:dyDescent="0.25">
      <c r="A58" s="183" t="s">
        <v>15</v>
      </c>
      <c r="B58" s="165"/>
      <c r="C58" s="164"/>
      <c r="D58" s="166"/>
      <c r="E58" s="167"/>
      <c r="F58" s="168"/>
      <c r="G58" s="169">
        <f t="shared" si="11"/>
        <v>0</v>
      </c>
      <c r="H58" s="157"/>
      <c r="I58" s="157"/>
      <c r="J58" s="184"/>
    </row>
    <row r="59" spans="1:10" x14ac:dyDescent="0.25">
      <c r="A59" s="183" t="s">
        <v>15</v>
      </c>
      <c r="B59" s="165"/>
      <c r="C59" s="164"/>
      <c r="D59" s="166"/>
      <c r="E59" s="167"/>
      <c r="F59" s="168"/>
      <c r="G59" s="169">
        <f t="shared" si="11"/>
        <v>0</v>
      </c>
      <c r="H59" s="157"/>
      <c r="I59" s="157"/>
      <c r="J59" s="184"/>
    </row>
    <row r="60" spans="1:10" x14ac:dyDescent="0.25">
      <c r="A60" s="183" t="s">
        <v>15</v>
      </c>
      <c r="B60" s="165"/>
      <c r="C60" s="164"/>
      <c r="D60" s="166"/>
      <c r="E60" s="167"/>
      <c r="F60" s="168"/>
      <c r="G60" s="169">
        <f t="shared" si="11"/>
        <v>0</v>
      </c>
      <c r="H60" s="157"/>
      <c r="I60" s="157"/>
      <c r="J60" s="184"/>
    </row>
    <row r="61" spans="1:10" x14ac:dyDescent="0.25">
      <c r="A61" s="183" t="s">
        <v>15</v>
      </c>
      <c r="B61" s="165"/>
      <c r="C61" s="164"/>
      <c r="D61" s="166"/>
      <c r="E61" s="167"/>
      <c r="F61" s="168"/>
      <c r="G61" s="169">
        <f t="shared" si="11"/>
        <v>0</v>
      </c>
      <c r="H61" s="157"/>
      <c r="I61" s="157"/>
      <c r="J61" s="184"/>
    </row>
    <row r="62" spans="1:10" x14ac:dyDescent="0.25">
      <c r="A62" s="183" t="s">
        <v>15</v>
      </c>
      <c r="B62" s="165"/>
      <c r="C62" s="164"/>
      <c r="D62" s="166"/>
      <c r="E62" s="167"/>
      <c r="F62" s="168"/>
      <c r="G62" s="169">
        <f t="shared" si="11"/>
        <v>0</v>
      </c>
      <c r="H62" s="157"/>
      <c r="I62" s="157"/>
      <c r="J62" s="184"/>
    </row>
    <row r="63" spans="1:10" x14ac:dyDescent="0.25">
      <c r="A63" s="183" t="s">
        <v>15</v>
      </c>
      <c r="B63" s="165"/>
      <c r="C63" s="164"/>
      <c r="D63" s="166"/>
      <c r="E63" s="167"/>
      <c r="F63" s="168"/>
      <c r="G63" s="169">
        <f t="shared" si="11"/>
        <v>0</v>
      </c>
      <c r="H63" s="157"/>
      <c r="I63" s="157"/>
      <c r="J63" s="184"/>
    </row>
    <row r="64" spans="1:10" x14ac:dyDescent="0.25">
      <c r="A64" s="183" t="s">
        <v>15</v>
      </c>
      <c r="B64" s="165"/>
      <c r="C64" s="164"/>
      <c r="D64" s="166"/>
      <c r="E64" s="167"/>
      <c r="F64" s="168"/>
      <c r="G64" s="169">
        <f t="shared" si="11"/>
        <v>0</v>
      </c>
      <c r="H64" s="157"/>
      <c r="I64" s="157"/>
      <c r="J64" s="184"/>
    </row>
    <row r="65" spans="1:10" x14ac:dyDescent="0.25">
      <c r="A65" s="183" t="s">
        <v>15</v>
      </c>
      <c r="B65" s="165"/>
      <c r="C65" s="164"/>
      <c r="D65" s="166"/>
      <c r="E65" s="167"/>
      <c r="F65" s="168"/>
      <c r="G65" s="169">
        <f t="shared" si="11"/>
        <v>0</v>
      </c>
      <c r="H65" s="157"/>
      <c r="I65" s="157"/>
      <c r="J65" s="184"/>
    </row>
    <row r="66" spans="1:10" ht="15.75" thickBot="1" x14ac:dyDescent="0.3">
      <c r="A66" s="198"/>
      <c r="B66" s="199"/>
      <c r="C66" s="170"/>
      <c r="D66" s="200"/>
      <c r="E66" s="170"/>
      <c r="F66" s="201"/>
      <c r="G66" s="202"/>
      <c r="H66" s="203"/>
      <c r="I66" s="173"/>
    </row>
    <row r="67" spans="1:10" ht="15.75" thickBot="1" x14ac:dyDescent="0.3">
      <c r="A67" s="215" t="s">
        <v>7</v>
      </c>
      <c r="B67" s="216"/>
      <c r="C67" s="210">
        <v>20</v>
      </c>
      <c r="D67" s="152"/>
      <c r="E67" s="153">
        <f>SUM(E68:E87)</f>
        <v>0</v>
      </c>
      <c r="F67" s="154"/>
      <c r="G67" s="155">
        <f>SUM(G68:G87)</f>
        <v>0</v>
      </c>
      <c r="H67" s="156"/>
      <c r="I67" s="156"/>
      <c r="J67" s="182"/>
    </row>
    <row r="68" spans="1:10" x14ac:dyDescent="0.25">
      <c r="A68" s="213" t="s">
        <v>15</v>
      </c>
      <c r="B68" s="214"/>
      <c r="C68" s="164"/>
      <c r="D68" s="166"/>
      <c r="E68" s="167"/>
      <c r="F68" s="168"/>
      <c r="G68" s="169">
        <v>0</v>
      </c>
      <c r="H68" s="157"/>
      <c r="I68" s="157"/>
      <c r="J68" s="184"/>
    </row>
    <row r="69" spans="1:10" x14ac:dyDescent="0.25">
      <c r="A69" s="183" t="s">
        <v>15</v>
      </c>
      <c r="B69" s="165"/>
      <c r="C69" s="164"/>
      <c r="D69" s="166"/>
      <c r="E69" s="167"/>
      <c r="F69" s="168"/>
      <c r="G69" s="169">
        <v>0</v>
      </c>
      <c r="H69" s="157"/>
      <c r="I69" s="157"/>
      <c r="J69" s="184"/>
    </row>
    <row r="70" spans="1:10" x14ac:dyDescent="0.25">
      <c r="A70" s="183" t="s">
        <v>15</v>
      </c>
      <c r="B70" s="165"/>
      <c r="C70" s="164"/>
      <c r="D70" s="166"/>
      <c r="E70" s="167"/>
      <c r="F70" s="168"/>
      <c r="G70" s="169">
        <v>0</v>
      </c>
      <c r="H70" s="157"/>
      <c r="I70" s="157"/>
      <c r="J70" s="184"/>
    </row>
    <row r="71" spans="1:10" x14ac:dyDescent="0.25">
      <c r="A71" s="183" t="s">
        <v>15</v>
      </c>
      <c r="B71" s="165"/>
      <c r="C71" s="164"/>
      <c r="D71" s="166"/>
      <c r="E71" s="167"/>
      <c r="F71" s="168"/>
      <c r="G71" s="169">
        <v>0</v>
      </c>
      <c r="H71" s="157"/>
      <c r="I71" s="157"/>
      <c r="J71" s="184"/>
    </row>
    <row r="72" spans="1:10" x14ac:dyDescent="0.25">
      <c r="A72" s="183" t="s">
        <v>15</v>
      </c>
      <c r="B72" s="165"/>
      <c r="C72" s="164"/>
      <c r="D72" s="166"/>
      <c r="E72" s="167"/>
      <c r="F72" s="168"/>
      <c r="G72" s="169">
        <v>0</v>
      </c>
      <c r="H72" s="157"/>
      <c r="I72" s="157"/>
      <c r="J72" s="184"/>
    </row>
    <row r="73" spans="1:10" x14ac:dyDescent="0.25">
      <c r="A73" s="183" t="s">
        <v>15</v>
      </c>
      <c r="B73" s="165"/>
      <c r="C73" s="164"/>
      <c r="D73" s="166"/>
      <c r="E73" s="167"/>
      <c r="F73" s="168"/>
      <c r="G73" s="169">
        <v>0</v>
      </c>
      <c r="H73" s="157"/>
      <c r="I73" s="157"/>
      <c r="J73" s="184"/>
    </row>
    <row r="74" spans="1:10" x14ac:dyDescent="0.25">
      <c r="A74" s="183" t="s">
        <v>15</v>
      </c>
      <c r="B74" s="165"/>
      <c r="C74" s="164"/>
      <c r="D74" s="166"/>
      <c r="E74" s="167"/>
      <c r="F74" s="168"/>
      <c r="G74" s="169">
        <v>0</v>
      </c>
      <c r="H74" s="157"/>
      <c r="I74" s="157"/>
      <c r="J74" s="184"/>
    </row>
    <row r="75" spans="1:10" x14ac:dyDescent="0.25">
      <c r="A75" s="183" t="s">
        <v>15</v>
      </c>
      <c r="B75" s="165"/>
      <c r="C75" s="164"/>
      <c r="D75" s="166"/>
      <c r="E75" s="167"/>
      <c r="F75" s="168"/>
      <c r="G75" s="169">
        <v>0</v>
      </c>
      <c r="H75" s="157"/>
      <c r="I75" s="157"/>
      <c r="J75" s="184"/>
    </row>
    <row r="76" spans="1:10" x14ac:dyDescent="0.25">
      <c r="A76" s="183" t="s">
        <v>15</v>
      </c>
      <c r="B76" s="165"/>
      <c r="C76" s="164"/>
      <c r="D76" s="166"/>
      <c r="E76" s="167"/>
      <c r="F76" s="168"/>
      <c r="G76" s="169">
        <v>0</v>
      </c>
      <c r="H76" s="157"/>
      <c r="I76" s="157"/>
      <c r="J76" s="184"/>
    </row>
    <row r="77" spans="1:10" x14ac:dyDescent="0.25">
      <c r="A77" s="183" t="s">
        <v>15</v>
      </c>
      <c r="B77" s="165"/>
      <c r="C77" s="164"/>
      <c r="D77" s="166"/>
      <c r="E77" s="167"/>
      <c r="F77" s="168"/>
      <c r="G77" s="169">
        <v>0</v>
      </c>
      <c r="H77" s="157"/>
      <c r="I77" s="157"/>
      <c r="J77" s="184"/>
    </row>
    <row r="78" spans="1:10" x14ac:dyDescent="0.25">
      <c r="A78" s="183" t="s">
        <v>15</v>
      </c>
      <c r="B78" s="165"/>
      <c r="C78" s="164"/>
      <c r="D78" s="166"/>
      <c r="E78" s="167"/>
      <c r="F78" s="168"/>
      <c r="G78" s="169">
        <v>0</v>
      </c>
      <c r="H78" s="157"/>
      <c r="I78" s="157"/>
      <c r="J78" s="184"/>
    </row>
    <row r="79" spans="1:10" x14ac:dyDescent="0.25">
      <c r="A79" s="183" t="s">
        <v>15</v>
      </c>
      <c r="B79" s="165"/>
      <c r="C79" s="164"/>
      <c r="D79" s="166"/>
      <c r="E79" s="167"/>
      <c r="F79" s="168"/>
      <c r="G79" s="169">
        <v>0</v>
      </c>
      <c r="H79" s="157"/>
      <c r="I79" s="157"/>
      <c r="J79" s="184"/>
    </row>
    <row r="80" spans="1:10" x14ac:dyDescent="0.25">
      <c r="A80" s="183" t="s">
        <v>15</v>
      </c>
      <c r="B80" s="165"/>
      <c r="C80" s="164"/>
      <c r="D80" s="166"/>
      <c r="E80" s="167"/>
      <c r="F80" s="168"/>
      <c r="G80" s="169">
        <v>0</v>
      </c>
      <c r="H80" s="157"/>
      <c r="I80" s="157"/>
      <c r="J80" s="184"/>
    </row>
    <row r="81" spans="1:10" x14ac:dyDescent="0.25">
      <c r="A81" s="183" t="s">
        <v>15</v>
      </c>
      <c r="B81" s="165"/>
      <c r="C81" s="164"/>
      <c r="D81" s="166"/>
      <c r="E81" s="167"/>
      <c r="F81" s="168"/>
      <c r="G81" s="169">
        <v>0</v>
      </c>
      <c r="H81" s="157"/>
      <c r="I81" s="157"/>
      <c r="J81" s="184"/>
    </row>
    <row r="82" spans="1:10" x14ac:dyDescent="0.25">
      <c r="A82" s="183" t="s">
        <v>15</v>
      </c>
      <c r="B82" s="165"/>
      <c r="C82" s="164"/>
      <c r="D82" s="166"/>
      <c r="E82" s="167"/>
      <c r="F82" s="168"/>
      <c r="G82" s="169">
        <v>0</v>
      </c>
      <c r="H82" s="157"/>
      <c r="I82" s="157"/>
      <c r="J82" s="184"/>
    </row>
    <row r="83" spans="1:10" x14ac:dyDescent="0.25">
      <c r="A83" s="183" t="s">
        <v>15</v>
      </c>
      <c r="B83" s="165"/>
      <c r="C83" s="164"/>
      <c r="D83" s="166"/>
      <c r="E83" s="167"/>
      <c r="F83" s="168"/>
      <c r="G83" s="169">
        <v>0</v>
      </c>
      <c r="H83" s="157"/>
      <c r="I83" s="157"/>
      <c r="J83" s="184"/>
    </row>
    <row r="84" spans="1:10" x14ac:dyDescent="0.25">
      <c r="A84" s="183" t="s">
        <v>15</v>
      </c>
      <c r="B84" s="165"/>
      <c r="C84" s="164"/>
      <c r="D84" s="166"/>
      <c r="E84" s="167"/>
      <c r="F84" s="168"/>
      <c r="G84" s="169">
        <v>0</v>
      </c>
      <c r="H84" s="157"/>
      <c r="I84" s="157"/>
      <c r="J84" s="184"/>
    </row>
    <row r="85" spans="1:10" x14ac:dyDescent="0.25">
      <c r="A85" s="183" t="s">
        <v>15</v>
      </c>
      <c r="B85" s="165"/>
      <c r="C85" s="164"/>
      <c r="D85" s="166"/>
      <c r="E85" s="167"/>
      <c r="F85" s="168"/>
      <c r="G85" s="169">
        <v>0</v>
      </c>
      <c r="H85" s="157"/>
      <c r="I85" s="157"/>
      <c r="J85" s="184"/>
    </row>
    <row r="86" spans="1:10" x14ac:dyDescent="0.25">
      <c r="A86" s="183" t="s">
        <v>15</v>
      </c>
      <c r="B86" s="165"/>
      <c r="C86" s="164"/>
      <c r="D86" s="166"/>
      <c r="E86" s="167"/>
      <c r="F86" s="168"/>
      <c r="G86" s="169">
        <v>0</v>
      </c>
      <c r="H86" s="157"/>
      <c r="I86" s="157"/>
      <c r="J86" s="184"/>
    </row>
    <row r="87" spans="1:10" x14ac:dyDescent="0.25">
      <c r="A87" s="183" t="s">
        <v>15</v>
      </c>
      <c r="B87" s="165"/>
      <c r="C87" s="164"/>
      <c r="D87" s="166"/>
      <c r="E87" s="167"/>
      <c r="F87" s="168"/>
      <c r="G87" s="169">
        <v>0</v>
      </c>
      <c r="H87" s="157"/>
      <c r="I87" s="157"/>
      <c r="J87" s="184"/>
    </row>
    <row r="88" spans="1:10" ht="15.75" thickBot="1" x14ac:dyDescent="0.3">
      <c r="A88" s="198"/>
      <c r="B88" s="199"/>
      <c r="C88" s="170"/>
      <c r="D88" s="200"/>
      <c r="E88" s="170"/>
      <c r="F88" s="201"/>
      <c r="G88" s="202"/>
      <c r="H88" s="203"/>
      <c r="I88" s="173"/>
    </row>
    <row r="89" spans="1:10" ht="15.75" thickBot="1" x14ac:dyDescent="0.3">
      <c r="A89" s="215" t="s">
        <v>8</v>
      </c>
      <c r="B89" s="216"/>
      <c r="C89" s="210">
        <v>10</v>
      </c>
      <c r="D89" s="152"/>
      <c r="E89" s="153">
        <f>SUM(E90:E99)</f>
        <v>0</v>
      </c>
      <c r="F89" s="154"/>
      <c r="G89" s="155">
        <f>SUM(G90:G99)</f>
        <v>0</v>
      </c>
      <c r="H89" s="156"/>
      <c r="I89" s="156"/>
      <c r="J89" s="182"/>
    </row>
    <row r="90" spans="1:10" x14ac:dyDescent="0.25">
      <c r="A90" s="213" t="s">
        <v>15</v>
      </c>
      <c r="B90" s="214"/>
      <c r="C90" s="164"/>
      <c r="D90" s="166"/>
      <c r="E90" s="167"/>
      <c r="F90" s="168"/>
      <c r="G90" s="169">
        <v>0</v>
      </c>
      <c r="H90" s="157"/>
      <c r="I90" s="157"/>
      <c r="J90" s="184"/>
    </row>
    <row r="91" spans="1:10" x14ac:dyDescent="0.25">
      <c r="A91" s="183" t="s">
        <v>15</v>
      </c>
      <c r="B91" s="165"/>
      <c r="C91" s="164"/>
      <c r="D91" s="166"/>
      <c r="E91" s="167"/>
      <c r="F91" s="168"/>
      <c r="G91" s="169">
        <v>0</v>
      </c>
      <c r="H91" s="157"/>
      <c r="I91" s="157"/>
      <c r="J91" s="184"/>
    </row>
    <row r="92" spans="1:10" x14ac:dyDescent="0.25">
      <c r="A92" s="183" t="s">
        <v>15</v>
      </c>
      <c r="B92" s="165"/>
      <c r="C92" s="164"/>
      <c r="D92" s="166"/>
      <c r="E92" s="167"/>
      <c r="F92" s="168"/>
      <c r="G92" s="169">
        <v>0</v>
      </c>
      <c r="H92" s="157"/>
      <c r="I92" s="157"/>
      <c r="J92" s="184"/>
    </row>
    <row r="93" spans="1:10" x14ac:dyDescent="0.25">
      <c r="A93" s="183" t="s">
        <v>15</v>
      </c>
      <c r="B93" s="165"/>
      <c r="C93" s="164"/>
      <c r="D93" s="166"/>
      <c r="E93" s="167"/>
      <c r="F93" s="168"/>
      <c r="G93" s="169">
        <v>0</v>
      </c>
      <c r="H93" s="157"/>
      <c r="I93" s="157"/>
      <c r="J93" s="184"/>
    </row>
    <row r="94" spans="1:10" x14ac:dyDescent="0.25">
      <c r="A94" s="183" t="s">
        <v>15</v>
      </c>
      <c r="B94" s="165"/>
      <c r="C94" s="164"/>
      <c r="D94" s="166"/>
      <c r="E94" s="167"/>
      <c r="F94" s="168"/>
      <c r="G94" s="169">
        <v>0</v>
      </c>
      <c r="H94" s="157"/>
      <c r="I94" s="157"/>
      <c r="J94" s="184"/>
    </row>
    <row r="95" spans="1:10" x14ac:dyDescent="0.25">
      <c r="A95" s="183" t="s">
        <v>15</v>
      </c>
      <c r="B95" s="165"/>
      <c r="C95" s="164"/>
      <c r="D95" s="166"/>
      <c r="E95" s="167"/>
      <c r="F95" s="168"/>
      <c r="G95" s="169">
        <v>0</v>
      </c>
      <c r="H95" s="157"/>
      <c r="I95" s="157"/>
      <c r="J95" s="184"/>
    </row>
    <row r="96" spans="1:10" x14ac:dyDescent="0.25">
      <c r="A96" s="183" t="s">
        <v>15</v>
      </c>
      <c r="B96" s="165"/>
      <c r="C96" s="164"/>
      <c r="D96" s="166"/>
      <c r="E96" s="167"/>
      <c r="F96" s="168"/>
      <c r="G96" s="169">
        <v>0</v>
      </c>
      <c r="H96" s="157"/>
      <c r="I96" s="157"/>
      <c r="J96" s="184"/>
    </row>
    <row r="97" spans="1:10" x14ac:dyDescent="0.25">
      <c r="A97" s="183" t="s">
        <v>15</v>
      </c>
      <c r="B97" s="165"/>
      <c r="C97" s="164"/>
      <c r="D97" s="166"/>
      <c r="E97" s="167"/>
      <c r="F97" s="168"/>
      <c r="G97" s="169">
        <v>0</v>
      </c>
      <c r="H97" s="157"/>
      <c r="I97" s="157"/>
      <c r="J97" s="184"/>
    </row>
    <row r="98" spans="1:10" x14ac:dyDescent="0.25">
      <c r="A98" s="183" t="s">
        <v>15</v>
      </c>
      <c r="B98" s="165"/>
      <c r="C98" s="164"/>
      <c r="D98" s="166"/>
      <c r="E98" s="167"/>
      <c r="F98" s="168"/>
      <c r="G98" s="169">
        <v>0</v>
      </c>
      <c r="H98" s="157"/>
      <c r="I98" s="157"/>
      <c r="J98" s="184"/>
    </row>
    <row r="99" spans="1:10" ht="15.75" thickBot="1" x14ac:dyDescent="0.3">
      <c r="A99" s="185" t="s">
        <v>15</v>
      </c>
      <c r="B99" s="186"/>
      <c r="C99" s="187"/>
      <c r="D99" s="188"/>
      <c r="E99" s="189"/>
      <c r="F99" s="190"/>
      <c r="G99" s="191">
        <v>0</v>
      </c>
      <c r="H99" s="192"/>
      <c r="I99" s="192"/>
      <c r="J99" s="193"/>
    </row>
    <row r="100" spans="1:10" ht="15.75" thickBot="1" x14ac:dyDescent="0.3">
      <c r="A100" s="198"/>
      <c r="B100" s="199"/>
      <c r="C100" s="170"/>
      <c r="D100" s="200"/>
      <c r="E100" s="170"/>
      <c r="F100" s="201"/>
      <c r="G100" s="202"/>
      <c r="H100" s="203"/>
      <c r="I100" s="174"/>
    </row>
    <row r="101" spans="1:10" ht="15.75" thickBot="1" x14ac:dyDescent="0.3">
      <c r="A101" s="215" t="s">
        <v>9</v>
      </c>
      <c r="B101" s="216"/>
      <c r="C101" s="210">
        <v>10</v>
      </c>
      <c r="D101" s="152"/>
      <c r="E101" s="153">
        <f>SUM(E102:E111)</f>
        <v>0</v>
      </c>
      <c r="F101" s="154"/>
      <c r="G101" s="155">
        <f>SUM(G102:G111)</f>
        <v>0</v>
      </c>
      <c r="H101" s="156"/>
      <c r="I101" s="156"/>
      <c r="J101" s="182"/>
    </row>
    <row r="102" spans="1:10" x14ac:dyDescent="0.25">
      <c r="A102" s="213" t="s">
        <v>15</v>
      </c>
      <c r="B102" s="214"/>
      <c r="C102" s="164"/>
      <c r="D102" s="166"/>
      <c r="E102" s="167"/>
      <c r="F102" s="168"/>
      <c r="G102" s="169">
        <v>0</v>
      </c>
      <c r="H102" s="157"/>
      <c r="I102" s="157"/>
      <c r="J102" s="184"/>
    </row>
    <row r="103" spans="1:10" x14ac:dyDescent="0.25">
      <c r="A103" s="183" t="s">
        <v>15</v>
      </c>
      <c r="B103" s="165"/>
      <c r="C103" s="164"/>
      <c r="D103" s="166"/>
      <c r="E103" s="167"/>
      <c r="F103" s="168"/>
      <c r="G103" s="169">
        <v>0</v>
      </c>
      <c r="H103" s="157"/>
      <c r="I103" s="157"/>
      <c r="J103" s="184"/>
    </row>
    <row r="104" spans="1:10" x14ac:dyDescent="0.25">
      <c r="A104" s="183" t="s">
        <v>15</v>
      </c>
      <c r="B104" s="165"/>
      <c r="C104" s="164"/>
      <c r="D104" s="166"/>
      <c r="E104" s="167"/>
      <c r="F104" s="168"/>
      <c r="G104" s="169">
        <v>0</v>
      </c>
      <c r="H104" s="157"/>
      <c r="I104" s="157"/>
      <c r="J104" s="184"/>
    </row>
    <row r="105" spans="1:10" x14ac:dyDescent="0.25">
      <c r="A105" s="183" t="s">
        <v>15</v>
      </c>
      <c r="B105" s="165"/>
      <c r="C105" s="164"/>
      <c r="D105" s="166"/>
      <c r="E105" s="167"/>
      <c r="F105" s="168"/>
      <c r="G105" s="169">
        <v>0</v>
      </c>
      <c r="H105" s="157"/>
      <c r="I105" s="157"/>
      <c r="J105" s="184"/>
    </row>
    <row r="106" spans="1:10" x14ac:dyDescent="0.25">
      <c r="A106" s="183" t="s">
        <v>15</v>
      </c>
      <c r="B106" s="165"/>
      <c r="C106" s="164"/>
      <c r="D106" s="166"/>
      <c r="E106" s="167"/>
      <c r="F106" s="168"/>
      <c r="G106" s="169">
        <v>0</v>
      </c>
      <c r="H106" s="157"/>
      <c r="I106" s="157"/>
      <c r="J106" s="184"/>
    </row>
    <row r="107" spans="1:10" x14ac:dyDescent="0.25">
      <c r="A107" s="183" t="s">
        <v>15</v>
      </c>
      <c r="B107" s="165"/>
      <c r="C107" s="164"/>
      <c r="D107" s="166"/>
      <c r="E107" s="167"/>
      <c r="F107" s="168"/>
      <c r="G107" s="169">
        <v>0</v>
      </c>
      <c r="H107" s="157"/>
      <c r="I107" s="157"/>
      <c r="J107" s="184"/>
    </row>
    <row r="108" spans="1:10" x14ac:dyDescent="0.25">
      <c r="A108" s="183" t="s">
        <v>15</v>
      </c>
      <c r="B108" s="165"/>
      <c r="C108" s="164"/>
      <c r="D108" s="166"/>
      <c r="E108" s="167"/>
      <c r="F108" s="168"/>
      <c r="G108" s="169">
        <v>0</v>
      </c>
      <c r="H108" s="157"/>
      <c r="I108" s="157"/>
      <c r="J108" s="184"/>
    </row>
    <row r="109" spans="1:10" x14ac:dyDescent="0.25">
      <c r="A109" s="183" t="s">
        <v>15</v>
      </c>
      <c r="B109" s="165"/>
      <c r="C109" s="164"/>
      <c r="D109" s="166"/>
      <c r="E109" s="167"/>
      <c r="F109" s="168"/>
      <c r="G109" s="169">
        <v>0</v>
      </c>
      <c r="H109" s="157"/>
      <c r="I109" s="157"/>
      <c r="J109" s="184"/>
    </row>
    <row r="110" spans="1:10" x14ac:dyDescent="0.25">
      <c r="A110" s="183" t="s">
        <v>15</v>
      </c>
      <c r="B110" s="165"/>
      <c r="C110" s="164"/>
      <c r="D110" s="166"/>
      <c r="E110" s="167"/>
      <c r="F110" s="168"/>
      <c r="G110" s="169">
        <v>0</v>
      </c>
      <c r="H110" s="157"/>
      <c r="I110" s="157"/>
      <c r="J110" s="184"/>
    </row>
    <row r="111" spans="1:10" ht="15.75" thickBot="1" x14ac:dyDescent="0.3">
      <c r="A111" s="185" t="s">
        <v>15</v>
      </c>
      <c r="B111" s="186"/>
      <c r="C111" s="187"/>
      <c r="D111" s="188"/>
      <c r="E111" s="189"/>
      <c r="F111" s="190"/>
      <c r="G111" s="191">
        <v>0</v>
      </c>
      <c r="H111" s="192"/>
      <c r="I111" s="192"/>
      <c r="J111" s="193"/>
    </row>
    <row r="112" spans="1:10" ht="15.75" thickBot="1" x14ac:dyDescent="0.3">
      <c r="A112" s="194"/>
      <c r="B112" s="194"/>
      <c r="C112" s="171"/>
      <c r="D112" s="195"/>
      <c r="E112" s="171"/>
      <c r="F112" s="196"/>
      <c r="G112" s="197"/>
      <c r="H112" s="171"/>
      <c r="I112" s="174"/>
    </row>
    <row r="113" spans="1:10" ht="15.75" thickBot="1" x14ac:dyDescent="0.3">
      <c r="A113" s="151" t="s">
        <v>10</v>
      </c>
      <c r="B113" s="217"/>
      <c r="C113" s="210">
        <v>10</v>
      </c>
      <c r="D113" s="152"/>
      <c r="E113" s="153">
        <f>SUM(E114:E123)</f>
        <v>0</v>
      </c>
      <c r="F113" s="154"/>
      <c r="G113" s="155">
        <f>SUM(G114:G123)</f>
        <v>0</v>
      </c>
      <c r="H113" s="156"/>
      <c r="I113" s="156"/>
      <c r="J113" s="182"/>
    </row>
    <row r="114" spans="1:10" x14ac:dyDescent="0.25">
      <c r="A114" s="213" t="s">
        <v>15</v>
      </c>
      <c r="B114" s="214"/>
      <c r="C114" s="164"/>
      <c r="D114" s="166"/>
      <c r="E114" s="167"/>
      <c r="F114" s="168"/>
      <c r="G114" s="169">
        <v>0</v>
      </c>
      <c r="H114" s="157"/>
      <c r="I114" s="157"/>
      <c r="J114" s="184"/>
    </row>
    <row r="115" spans="1:10" x14ac:dyDescent="0.25">
      <c r="A115" s="183" t="s">
        <v>15</v>
      </c>
      <c r="B115" s="165"/>
      <c r="C115" s="164"/>
      <c r="D115" s="166"/>
      <c r="E115" s="167"/>
      <c r="F115" s="168"/>
      <c r="G115" s="169">
        <v>0</v>
      </c>
      <c r="H115" s="157"/>
      <c r="I115" s="157"/>
      <c r="J115" s="184"/>
    </row>
    <row r="116" spans="1:10" x14ac:dyDescent="0.25">
      <c r="A116" s="183" t="s">
        <v>15</v>
      </c>
      <c r="B116" s="165"/>
      <c r="C116" s="164"/>
      <c r="D116" s="166"/>
      <c r="E116" s="167"/>
      <c r="F116" s="168"/>
      <c r="G116" s="169">
        <v>0</v>
      </c>
      <c r="H116" s="157"/>
      <c r="I116" s="157"/>
      <c r="J116" s="184"/>
    </row>
    <row r="117" spans="1:10" x14ac:dyDescent="0.25">
      <c r="A117" s="183" t="s">
        <v>15</v>
      </c>
      <c r="B117" s="165"/>
      <c r="C117" s="164"/>
      <c r="D117" s="166"/>
      <c r="E117" s="167"/>
      <c r="F117" s="168"/>
      <c r="G117" s="169">
        <v>0</v>
      </c>
      <c r="H117" s="157"/>
      <c r="I117" s="157"/>
      <c r="J117" s="184"/>
    </row>
    <row r="118" spans="1:10" x14ac:dyDescent="0.25">
      <c r="A118" s="183" t="s">
        <v>15</v>
      </c>
      <c r="B118" s="165"/>
      <c r="C118" s="164"/>
      <c r="D118" s="166"/>
      <c r="E118" s="167"/>
      <c r="F118" s="168"/>
      <c r="G118" s="169">
        <v>0</v>
      </c>
      <c r="H118" s="157"/>
      <c r="I118" s="157"/>
      <c r="J118" s="184"/>
    </row>
    <row r="119" spans="1:10" x14ac:dyDescent="0.25">
      <c r="A119" s="183" t="s">
        <v>15</v>
      </c>
      <c r="B119" s="165"/>
      <c r="C119" s="164"/>
      <c r="D119" s="166"/>
      <c r="E119" s="167"/>
      <c r="F119" s="168"/>
      <c r="G119" s="169">
        <v>0</v>
      </c>
      <c r="H119" s="157"/>
      <c r="I119" s="157"/>
      <c r="J119" s="184"/>
    </row>
    <row r="120" spans="1:10" x14ac:dyDescent="0.25">
      <c r="A120" s="183" t="s">
        <v>15</v>
      </c>
      <c r="B120" s="165"/>
      <c r="C120" s="164"/>
      <c r="D120" s="166"/>
      <c r="E120" s="167"/>
      <c r="F120" s="168"/>
      <c r="G120" s="169">
        <v>0</v>
      </c>
      <c r="H120" s="157"/>
      <c r="I120" s="157"/>
      <c r="J120" s="184"/>
    </row>
    <row r="121" spans="1:10" x14ac:dyDescent="0.25">
      <c r="A121" s="183" t="s">
        <v>15</v>
      </c>
      <c r="B121" s="165"/>
      <c r="C121" s="164"/>
      <c r="D121" s="166"/>
      <c r="E121" s="167"/>
      <c r="F121" s="168"/>
      <c r="G121" s="169">
        <v>0</v>
      </c>
      <c r="H121" s="157"/>
      <c r="I121" s="157"/>
      <c r="J121" s="184"/>
    </row>
    <row r="122" spans="1:10" x14ac:dyDescent="0.25">
      <c r="A122" s="183" t="s">
        <v>15</v>
      </c>
      <c r="B122" s="165"/>
      <c r="C122" s="164"/>
      <c r="D122" s="166"/>
      <c r="E122" s="167"/>
      <c r="F122" s="168"/>
      <c r="G122" s="169">
        <v>0</v>
      </c>
      <c r="H122" s="157"/>
      <c r="I122" s="157"/>
      <c r="J122" s="184"/>
    </row>
    <row r="123" spans="1:10" ht="15.75" thickBot="1" x14ac:dyDescent="0.3">
      <c r="A123" s="185" t="s">
        <v>15</v>
      </c>
      <c r="B123" s="186"/>
      <c r="C123" s="187"/>
      <c r="D123" s="188"/>
      <c r="E123" s="189"/>
      <c r="F123" s="190"/>
      <c r="G123" s="191">
        <v>0</v>
      </c>
      <c r="H123" s="192"/>
      <c r="I123" s="192"/>
      <c r="J123" s="193"/>
    </row>
    <row r="124" spans="1:10" ht="15.75" thickBot="1" x14ac:dyDescent="0.3">
      <c r="A124" s="194"/>
      <c r="B124" s="194"/>
      <c r="C124" s="171"/>
      <c r="D124" s="195"/>
      <c r="E124" s="171"/>
      <c r="F124" s="196"/>
      <c r="G124" s="197"/>
      <c r="H124" s="171"/>
      <c r="I124" s="173"/>
    </row>
    <row r="125" spans="1:10" ht="15.75" thickBot="1" x14ac:dyDescent="0.3">
      <c r="A125" s="215" t="s">
        <v>11</v>
      </c>
      <c r="B125" s="216"/>
      <c r="C125" s="210">
        <v>5</v>
      </c>
      <c r="D125" s="152"/>
      <c r="E125" s="153">
        <f>SUM(E126:E130)</f>
        <v>0</v>
      </c>
      <c r="F125" s="154"/>
      <c r="G125" s="155">
        <f>SUM(G126:G130)</f>
        <v>0</v>
      </c>
      <c r="H125" s="156"/>
      <c r="I125" s="156"/>
      <c r="J125" s="182"/>
    </row>
    <row r="126" spans="1:10" x14ac:dyDescent="0.25">
      <c r="A126" s="213" t="s">
        <v>15</v>
      </c>
      <c r="B126" s="214"/>
      <c r="C126" s="164"/>
      <c r="D126" s="166"/>
      <c r="E126" s="167"/>
      <c r="F126" s="168"/>
      <c r="G126" s="169">
        <v>0</v>
      </c>
      <c r="H126" s="157"/>
      <c r="I126" s="157"/>
      <c r="J126" s="184"/>
    </row>
    <row r="127" spans="1:10" x14ac:dyDescent="0.25">
      <c r="A127" s="183" t="s">
        <v>15</v>
      </c>
      <c r="B127" s="165"/>
      <c r="C127" s="164"/>
      <c r="D127" s="166"/>
      <c r="E127" s="167"/>
      <c r="F127" s="168"/>
      <c r="G127" s="169">
        <v>0</v>
      </c>
      <c r="H127" s="157"/>
      <c r="I127" s="157"/>
      <c r="J127" s="184"/>
    </row>
    <row r="128" spans="1:10" x14ac:dyDescent="0.25">
      <c r="A128" s="183" t="s">
        <v>15</v>
      </c>
      <c r="B128" s="165"/>
      <c r="C128" s="164"/>
      <c r="D128" s="166"/>
      <c r="E128" s="167"/>
      <c r="F128" s="168"/>
      <c r="G128" s="169">
        <v>0</v>
      </c>
      <c r="H128" s="157"/>
      <c r="I128" s="157"/>
      <c r="J128" s="184"/>
    </row>
    <row r="129" spans="1:10" x14ac:dyDescent="0.25">
      <c r="A129" s="183" t="s">
        <v>15</v>
      </c>
      <c r="B129" s="165"/>
      <c r="C129" s="164"/>
      <c r="D129" s="166"/>
      <c r="E129" s="167"/>
      <c r="F129" s="168"/>
      <c r="G129" s="169">
        <v>0</v>
      </c>
      <c r="H129" s="157"/>
      <c r="I129" s="157"/>
      <c r="J129" s="184"/>
    </row>
    <row r="130" spans="1:10" ht="15.75" thickBot="1" x14ac:dyDescent="0.3">
      <c r="A130" s="185" t="s">
        <v>15</v>
      </c>
      <c r="B130" s="186"/>
      <c r="C130" s="187"/>
      <c r="D130" s="188"/>
      <c r="E130" s="189"/>
      <c r="F130" s="190"/>
      <c r="G130" s="191">
        <v>0</v>
      </c>
      <c r="H130" s="192"/>
      <c r="I130" s="192"/>
      <c r="J130" s="193"/>
    </row>
    <row r="131" spans="1:10" ht="15.75" thickBot="1" x14ac:dyDescent="0.3">
      <c r="A131" s="194"/>
      <c r="B131" s="194"/>
      <c r="C131" s="171"/>
      <c r="D131" s="195"/>
      <c r="E131" s="171"/>
      <c r="F131" s="196"/>
      <c r="G131" s="197"/>
      <c r="H131" s="171"/>
      <c r="I131" s="173"/>
      <c r="J131" s="172"/>
    </row>
    <row r="132" spans="1:10" ht="15.75" thickBot="1" x14ac:dyDescent="0.3">
      <c r="A132" s="215" t="s">
        <v>12</v>
      </c>
      <c r="B132" s="216"/>
      <c r="C132" s="210">
        <v>5</v>
      </c>
      <c r="D132" s="152"/>
      <c r="E132" s="153">
        <f>SUM(E133:E137)</f>
        <v>0</v>
      </c>
      <c r="F132" s="154"/>
      <c r="G132" s="155">
        <f>SUM(G133:G137)</f>
        <v>0</v>
      </c>
      <c r="H132" s="156"/>
      <c r="I132" s="156"/>
      <c r="J132" s="182"/>
    </row>
    <row r="133" spans="1:10" x14ac:dyDescent="0.25">
      <c r="A133" s="213" t="s">
        <v>15</v>
      </c>
      <c r="B133" s="214"/>
      <c r="C133" s="164"/>
      <c r="D133" s="166"/>
      <c r="E133" s="167"/>
      <c r="F133" s="168"/>
      <c r="G133" s="169">
        <v>0</v>
      </c>
      <c r="H133" s="157"/>
      <c r="I133" s="157"/>
      <c r="J133" s="184"/>
    </row>
    <row r="134" spans="1:10" x14ac:dyDescent="0.25">
      <c r="A134" s="183" t="s">
        <v>15</v>
      </c>
      <c r="B134" s="165"/>
      <c r="C134" s="164"/>
      <c r="D134" s="166"/>
      <c r="E134" s="167"/>
      <c r="F134" s="168"/>
      <c r="G134" s="169">
        <v>0</v>
      </c>
      <c r="H134" s="157"/>
      <c r="I134" s="157"/>
      <c r="J134" s="184"/>
    </row>
    <row r="135" spans="1:10" x14ac:dyDescent="0.25">
      <c r="A135" s="183" t="s">
        <v>15</v>
      </c>
      <c r="B135" s="165"/>
      <c r="C135" s="164"/>
      <c r="D135" s="166"/>
      <c r="E135" s="167"/>
      <c r="F135" s="168"/>
      <c r="G135" s="169">
        <v>0</v>
      </c>
      <c r="H135" s="157"/>
      <c r="I135" s="157"/>
      <c r="J135" s="184"/>
    </row>
    <row r="136" spans="1:10" x14ac:dyDescent="0.25">
      <c r="A136" s="183" t="s">
        <v>15</v>
      </c>
      <c r="B136" s="165"/>
      <c r="C136" s="164"/>
      <c r="D136" s="166"/>
      <c r="E136" s="167"/>
      <c r="F136" s="168"/>
      <c r="G136" s="169">
        <v>0</v>
      </c>
      <c r="H136" s="157"/>
      <c r="I136" s="157"/>
      <c r="J136" s="184"/>
    </row>
    <row r="137" spans="1:10" ht="15.75" thickBot="1" x14ac:dyDescent="0.3">
      <c r="A137" s="185" t="s">
        <v>15</v>
      </c>
      <c r="B137" s="186"/>
      <c r="C137" s="187"/>
      <c r="D137" s="188"/>
      <c r="E137" s="189"/>
      <c r="F137" s="190"/>
      <c r="G137" s="191">
        <v>0</v>
      </c>
      <c r="H137" s="192"/>
      <c r="I137" s="192"/>
      <c r="J137" s="193"/>
    </row>
    <row r="138" spans="1:10" ht="15.75" thickBot="1" x14ac:dyDescent="0.3">
      <c r="A138" s="176"/>
      <c r="B138" s="170"/>
      <c r="C138" s="177"/>
      <c r="D138" s="178"/>
      <c r="E138" s="179"/>
      <c r="F138" s="180"/>
      <c r="G138" s="181"/>
      <c r="H138" s="176"/>
      <c r="I138" s="172"/>
      <c r="J138" s="172"/>
    </row>
    <row r="139" spans="1:10" ht="15.75" x14ac:dyDescent="0.25">
      <c r="A139" s="2" t="s">
        <v>13</v>
      </c>
      <c r="B139" s="3"/>
      <c r="C139" s="141">
        <f>C132+C125+C113+C101+C67+C45+C28+C4+C89+C16</f>
        <v>115</v>
      </c>
      <c r="D139" s="3"/>
      <c r="E139" s="3">
        <f>E132+E125+E113+E101+E67+E45+E28+E4+E89</f>
        <v>0</v>
      </c>
      <c r="F139" s="5"/>
      <c r="G139" s="4"/>
      <c r="H139" s="1"/>
      <c r="I139" s="175"/>
      <c r="J139" s="172"/>
    </row>
    <row r="143" spans="1:10" x14ac:dyDescent="0.25">
      <c r="A143" s="117" t="s">
        <v>17</v>
      </c>
      <c r="B143" s="117"/>
    </row>
  </sheetData>
  <mergeCells count="1">
    <mergeCell ref="A1:J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zoomScaleNormal="100" workbookViewId="0">
      <selection activeCell="E20" sqref="E20"/>
    </sheetView>
  </sheetViews>
  <sheetFormatPr baseColWidth="10" defaultColWidth="11.5703125" defaultRowHeight="15" x14ac:dyDescent="0.25"/>
  <cols>
    <col min="1" max="1" width="32.42578125" style="122" customWidth="1"/>
    <col min="2" max="2" width="17.5703125" style="122" customWidth="1"/>
    <col min="3" max="3" width="17.42578125" style="122" customWidth="1"/>
    <col min="4" max="4" width="8.7109375" style="122" customWidth="1"/>
    <col min="5" max="5" width="14.7109375" style="122" bestFit="1" customWidth="1"/>
    <col min="6" max="6" width="22.85546875" style="122" bestFit="1" customWidth="1"/>
    <col min="7" max="7" width="13.28515625" style="122" customWidth="1"/>
    <col min="8" max="8" width="14.140625" style="122" customWidth="1"/>
    <col min="9" max="9" width="12.85546875" style="122" customWidth="1"/>
    <col min="10" max="10" width="11.5703125" style="122"/>
    <col min="11" max="11" width="12.85546875" style="122" bestFit="1" customWidth="1"/>
    <col min="12" max="16384" width="11.5703125" style="122"/>
  </cols>
  <sheetData>
    <row r="1" spans="1:16" ht="30.6" customHeight="1" x14ac:dyDescent="0.25">
      <c r="A1" s="279" t="s">
        <v>135</v>
      </c>
      <c r="B1" s="280"/>
      <c r="C1" s="280"/>
      <c r="D1" s="280"/>
      <c r="E1" s="280"/>
      <c r="F1" s="280"/>
      <c r="G1" s="280"/>
      <c r="H1" s="280"/>
      <c r="K1" s="123"/>
      <c r="L1" s="123"/>
      <c r="M1" s="123"/>
      <c r="N1" s="123"/>
      <c r="O1" s="123"/>
      <c r="P1" s="123"/>
    </row>
    <row r="2" spans="1:16" hidden="1" x14ac:dyDescent="0.25">
      <c r="A2" s="124" t="s">
        <v>83</v>
      </c>
    </row>
    <row r="3" spans="1:16" hidden="1" x14ac:dyDescent="0.25">
      <c r="A3" s="124" t="s">
        <v>84</v>
      </c>
      <c r="B3" s="122" t="s">
        <v>85</v>
      </c>
      <c r="H3" s="125" t="s">
        <v>86</v>
      </c>
    </row>
    <row r="4" spans="1:16" hidden="1" x14ac:dyDescent="0.25"/>
    <row r="5" spans="1:16" hidden="1" x14ac:dyDescent="0.25">
      <c r="C5" s="122" t="s">
        <v>87</v>
      </c>
    </row>
    <row r="6" spans="1:16" hidden="1" x14ac:dyDescent="0.25">
      <c r="A6" s="126"/>
      <c r="C6" s="122" t="s">
        <v>88</v>
      </c>
    </row>
    <row r="7" spans="1:16" hidden="1" x14ac:dyDescent="0.25">
      <c r="C7" s="122" t="s">
        <v>89</v>
      </c>
    </row>
    <row r="8" spans="1:16" x14ac:dyDescent="0.25">
      <c r="A8" s="122" t="s">
        <v>134</v>
      </c>
    </row>
    <row r="9" spans="1:16" x14ac:dyDescent="0.25">
      <c r="A9" s="122" t="s">
        <v>90</v>
      </c>
    </row>
    <row r="10" spans="1:16" x14ac:dyDescent="0.25">
      <c r="A10" s="122" t="s">
        <v>91</v>
      </c>
    </row>
    <row r="12" spans="1:16" ht="57.75" customHeight="1" x14ac:dyDescent="0.25">
      <c r="A12" s="127" t="s">
        <v>92</v>
      </c>
      <c r="B12" s="127" t="s">
        <v>93</v>
      </c>
      <c r="C12" s="127" t="s">
        <v>94</v>
      </c>
      <c r="D12" s="127" t="s">
        <v>95</v>
      </c>
      <c r="E12" s="128" t="s">
        <v>96</v>
      </c>
      <c r="F12" s="127" t="s">
        <v>97</v>
      </c>
      <c r="G12" s="127" t="s">
        <v>81</v>
      </c>
      <c r="H12" s="127" t="s">
        <v>116</v>
      </c>
      <c r="J12" s="124"/>
    </row>
    <row r="13" spans="1:16" x14ac:dyDescent="0.25">
      <c r="A13" s="129" t="s">
        <v>129</v>
      </c>
      <c r="B13" s="130"/>
      <c r="C13" s="130"/>
      <c r="D13" s="130"/>
      <c r="E13" s="130">
        <v>100</v>
      </c>
      <c r="F13" s="130"/>
      <c r="G13" s="135">
        <f>E13+F13</f>
        <v>100</v>
      </c>
      <c r="H13" s="135">
        <f>+G13*1.2</f>
        <v>120</v>
      </c>
    </row>
    <row r="14" spans="1:16" x14ac:dyDescent="0.25">
      <c r="A14" s="129" t="s">
        <v>130</v>
      </c>
      <c r="B14" s="132"/>
      <c r="C14" s="132">
        <v>114.1</v>
      </c>
      <c r="D14" s="133">
        <f>ROUND(0.3+ROUND((0.7*ROUND((B14/C14),3)),3),3)</f>
        <v>0.3</v>
      </c>
      <c r="E14" s="131">
        <v>100</v>
      </c>
      <c r="F14" s="134">
        <f>(E14*(D14-1))</f>
        <v>-70</v>
      </c>
      <c r="G14" s="135">
        <f>E14+F14</f>
        <v>30</v>
      </c>
      <c r="H14" s="135">
        <f>+G14*1.2</f>
        <v>36</v>
      </c>
      <c r="K14" s="136"/>
    </row>
    <row r="15" spans="1:16" s="271" customFormat="1" x14ac:dyDescent="0.25">
      <c r="A15" s="272" t="s">
        <v>131</v>
      </c>
      <c r="B15" s="273"/>
      <c r="C15" s="273">
        <v>114.1</v>
      </c>
      <c r="D15" s="274">
        <f>ROUND(0.3+ROUND((0.7*ROUND((B15/C15),3)),3),3)</f>
        <v>0.3</v>
      </c>
      <c r="E15" s="275">
        <v>0</v>
      </c>
      <c r="F15" s="270">
        <f>(E15*(D15-1))</f>
        <v>0</v>
      </c>
      <c r="G15" s="276">
        <f>F15*12</f>
        <v>0</v>
      </c>
      <c r="H15" s="276">
        <f>+G15*1.2</f>
        <v>0</v>
      </c>
    </row>
    <row r="16" spans="1:16" x14ac:dyDescent="0.25">
      <c r="A16" s="129" t="s">
        <v>132</v>
      </c>
      <c r="B16" s="132"/>
      <c r="C16" s="132">
        <v>114.1</v>
      </c>
      <c r="D16" s="133"/>
      <c r="E16" s="131">
        <v>0</v>
      </c>
      <c r="F16" s="134"/>
      <c r="G16" s="135"/>
      <c r="H16" s="135">
        <f t="shared" ref="H16:H17" si="0">+G16*1.2</f>
        <v>0</v>
      </c>
    </row>
    <row r="17" spans="1:8" x14ac:dyDescent="0.25">
      <c r="A17" s="129" t="s">
        <v>133</v>
      </c>
      <c r="B17" s="132"/>
      <c r="C17" s="132">
        <v>114.1</v>
      </c>
      <c r="D17" s="133"/>
      <c r="E17" s="131">
        <v>0</v>
      </c>
      <c r="F17" s="134"/>
      <c r="G17" s="135"/>
      <c r="H17" s="135">
        <f t="shared" si="0"/>
        <v>0</v>
      </c>
    </row>
    <row r="18" spans="1:8" x14ac:dyDescent="0.25">
      <c r="D18" s="137"/>
      <c r="E18" s="131">
        <f>SUM(E13:E17)</f>
        <v>200</v>
      </c>
      <c r="F18" s="131">
        <f t="shared" ref="F18:H18" si="1">SUM(F13:F17)</f>
        <v>-70</v>
      </c>
      <c r="G18" s="131">
        <f t="shared" si="1"/>
        <v>130</v>
      </c>
      <c r="H18" s="131">
        <f t="shared" si="1"/>
        <v>156</v>
      </c>
    </row>
    <row r="19" spans="1:8" x14ac:dyDescent="0.25">
      <c r="A19" s="139"/>
      <c r="B19" s="117"/>
      <c r="C19" s="117"/>
      <c r="D19" s="137"/>
      <c r="E19" s="138"/>
    </row>
    <row r="20" spans="1:8" x14ac:dyDescent="0.25">
      <c r="A20" s="139"/>
      <c r="B20" s="117"/>
      <c r="C20" s="117"/>
      <c r="D20" s="137"/>
      <c r="E20" s="138"/>
    </row>
    <row r="21" spans="1:8" x14ac:dyDescent="0.25">
      <c r="G21" s="140"/>
    </row>
    <row r="22" spans="1:8" x14ac:dyDescent="0.25">
      <c r="A22" s="122" t="s">
        <v>99</v>
      </c>
    </row>
    <row r="24" spans="1:8" x14ac:dyDescent="0.25">
      <c r="A24" s="122" t="s">
        <v>100</v>
      </c>
    </row>
    <row r="25" spans="1:8" x14ac:dyDescent="0.25">
      <c r="A25" s="122" t="s">
        <v>101</v>
      </c>
    </row>
    <row r="27" spans="1:8" x14ac:dyDescent="0.25">
      <c r="A27" s="122" t="s">
        <v>102</v>
      </c>
    </row>
    <row r="28" spans="1:8" x14ac:dyDescent="0.25">
      <c r="A28" s="122" t="s">
        <v>103</v>
      </c>
    </row>
    <row r="30" spans="1:8" x14ac:dyDescent="0.25">
      <c r="A30" s="122" t="s">
        <v>104</v>
      </c>
    </row>
    <row r="31" spans="1:8" x14ac:dyDescent="0.25">
      <c r="A31" s="122" t="s">
        <v>87</v>
      </c>
    </row>
    <row r="32" spans="1:8" x14ac:dyDescent="0.25">
      <c r="A32" s="122" t="s">
        <v>88</v>
      </c>
    </row>
    <row r="33" spans="1:1" x14ac:dyDescent="0.25">
      <c r="A33" s="122" t="s">
        <v>105</v>
      </c>
    </row>
    <row r="34" spans="1:1" x14ac:dyDescent="0.25">
      <c r="A34" s="122" t="s">
        <v>106</v>
      </c>
    </row>
    <row r="35" spans="1:1" x14ac:dyDescent="0.25">
      <c r="A35" s="122" t="s">
        <v>107</v>
      </c>
    </row>
    <row r="36" spans="1:1" x14ac:dyDescent="0.25">
      <c r="A36" s="122" t="s">
        <v>108</v>
      </c>
    </row>
    <row r="37" spans="1:1" x14ac:dyDescent="0.25">
      <c r="A37" s="122" t="s">
        <v>109</v>
      </c>
    </row>
    <row r="38" spans="1:1" x14ac:dyDescent="0.25">
      <c r="A38" s="122" t="s">
        <v>110</v>
      </c>
    </row>
    <row r="39" spans="1:1" x14ac:dyDescent="0.25">
      <c r="A39" s="122" t="s">
        <v>111</v>
      </c>
    </row>
    <row r="40" spans="1:1" x14ac:dyDescent="0.25">
      <c r="A40" s="122" t="s">
        <v>112</v>
      </c>
    </row>
  </sheetData>
  <mergeCells count="1">
    <mergeCell ref="A1:H1"/>
  </mergeCells>
  <pageMargins left="1.4960629921259843" right="0.70866141732283472" top="1.5354330708661419" bottom="0.74803149606299213" header="0.31496062992125984" footer="0.31496062992125984"/>
  <pageSetup paperSize="9" scale="48" orientation="landscape" horizontalDpi="1200" verticalDpi="1200" r:id="rId1"/>
  <headerFooter>
    <oddHeader>&amp;LCAP2021: FORFAIT DECEMBRE 2021
Marché 2020-107M PRQUET BRIATTE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B1:R129"/>
  <sheetViews>
    <sheetView tabSelected="1" view="pageBreakPreview" zoomScale="120" zoomScaleNormal="100" zoomScaleSheetLayoutView="120" workbookViewId="0">
      <selection activeCell="B88" sqref="B88"/>
    </sheetView>
  </sheetViews>
  <sheetFormatPr baseColWidth="10" defaultColWidth="11.42578125" defaultRowHeight="12.75" outlineLevelRow="1" x14ac:dyDescent="0.2"/>
  <cols>
    <col min="1" max="1" width="1.140625" style="12" customWidth="1"/>
    <col min="2" max="2" width="20.7109375" style="12" customWidth="1"/>
    <col min="3" max="3" width="14.140625" style="12" customWidth="1"/>
    <col min="4" max="4" width="21" style="12" customWidth="1"/>
    <col min="5" max="5" width="10.5703125" style="66" customWidth="1"/>
    <col min="6" max="6" width="14.28515625" style="12" customWidth="1"/>
    <col min="7" max="7" width="14.7109375" style="12" customWidth="1"/>
    <col min="8" max="8" width="14.28515625" style="12" customWidth="1"/>
    <col min="9" max="9" width="1.28515625" style="12" customWidth="1"/>
    <col min="10" max="10" width="11.42578125" style="12"/>
    <col min="11" max="11" width="12.85546875" style="12" bestFit="1" customWidth="1"/>
    <col min="12" max="13" width="12.42578125" style="12" bestFit="1" customWidth="1"/>
    <col min="14" max="14" width="11.42578125" style="12"/>
    <col min="15" max="15" width="12.42578125" style="12" bestFit="1" customWidth="1"/>
    <col min="16" max="16384" width="11.42578125" style="12"/>
  </cols>
  <sheetData>
    <row r="1" spans="2:18" ht="24.75" customHeight="1" thickTop="1" x14ac:dyDescent="0.2">
      <c r="B1" s="7" t="s">
        <v>20</v>
      </c>
      <c r="C1" s="8" t="s">
        <v>125</v>
      </c>
      <c r="D1" s="8" t="s">
        <v>21</v>
      </c>
      <c r="E1" s="9" t="s">
        <v>128</v>
      </c>
      <c r="F1" s="10"/>
      <c r="G1" s="10" t="s">
        <v>22</v>
      </c>
      <c r="H1" s="11" t="s">
        <v>125</v>
      </c>
      <c r="L1" s="13"/>
      <c r="O1" s="14"/>
      <c r="P1" s="15"/>
      <c r="Q1" s="16"/>
      <c r="R1" s="17"/>
    </row>
    <row r="2" spans="2:18" ht="26.25" customHeight="1" x14ac:dyDescent="0.2">
      <c r="B2" s="18" t="s">
        <v>23</v>
      </c>
      <c r="C2" s="282" t="s">
        <v>115</v>
      </c>
      <c r="D2" s="282"/>
      <c r="E2" s="282"/>
      <c r="F2" s="282"/>
      <c r="G2" s="282"/>
      <c r="H2" s="283"/>
      <c r="L2" s="17"/>
      <c r="O2" s="14"/>
      <c r="P2" s="15"/>
      <c r="Q2" s="16"/>
      <c r="R2" s="17"/>
    </row>
    <row r="3" spans="2:18" ht="26.25" customHeight="1" x14ac:dyDescent="0.2">
      <c r="B3" s="18"/>
      <c r="C3" s="118"/>
      <c r="D3" s="118"/>
      <c r="E3" s="142" t="s">
        <v>98</v>
      </c>
      <c r="F3" s="118"/>
      <c r="G3" s="118"/>
      <c r="H3" s="119"/>
      <c r="L3" s="17"/>
      <c r="O3" s="14"/>
      <c r="P3" s="15"/>
      <c r="Q3" s="16"/>
      <c r="R3" s="17"/>
    </row>
    <row r="4" spans="2:18" ht="27" customHeight="1" x14ac:dyDescent="0.2">
      <c r="B4" s="18" t="s">
        <v>24</v>
      </c>
      <c r="C4" s="284" t="s">
        <v>126</v>
      </c>
      <c r="D4" s="284"/>
      <c r="E4" s="284"/>
      <c r="F4" s="284"/>
      <c r="G4" s="284"/>
      <c r="H4" s="285"/>
      <c r="L4" s="17"/>
      <c r="O4" s="14"/>
      <c r="P4" s="15"/>
      <c r="Q4" s="16"/>
      <c r="R4" s="17"/>
    </row>
    <row r="5" spans="2:18" ht="15.75" customHeight="1" x14ac:dyDescent="0.2">
      <c r="B5" s="18"/>
      <c r="C5" s="19" t="s">
        <v>113</v>
      </c>
      <c r="D5" s="20" t="s">
        <v>124</v>
      </c>
      <c r="E5" s="20"/>
      <c r="F5" s="20"/>
      <c r="G5" s="20"/>
      <c r="H5" s="21"/>
      <c r="L5" s="17"/>
      <c r="O5" s="14"/>
      <c r="P5" s="15"/>
      <c r="Q5" s="16"/>
      <c r="R5" s="17"/>
    </row>
    <row r="6" spans="2:18" ht="15.75" customHeight="1" thickBot="1" x14ac:dyDescent="0.25">
      <c r="B6" s="22"/>
      <c r="C6" s="23" t="s">
        <v>114</v>
      </c>
      <c r="D6" s="143" t="s">
        <v>118</v>
      </c>
      <c r="E6" s="24"/>
      <c r="F6" s="24"/>
      <c r="G6" s="24"/>
      <c r="H6" s="25"/>
      <c r="O6" s="14"/>
      <c r="P6" s="15"/>
      <c r="Q6" s="16"/>
    </row>
    <row r="7" spans="2:18" ht="13.5" thickTop="1" x14ac:dyDescent="0.2">
      <c r="B7" s="16"/>
      <c r="C7" s="16"/>
      <c r="D7" s="16"/>
      <c r="E7" s="15"/>
      <c r="F7" s="16"/>
      <c r="G7" s="16"/>
      <c r="H7" s="16"/>
      <c r="L7" s="17"/>
      <c r="O7" s="14"/>
      <c r="P7" s="15"/>
      <c r="Q7" s="16"/>
    </row>
    <row r="8" spans="2:18" x14ac:dyDescent="0.2">
      <c r="B8" s="16"/>
      <c r="C8" s="16"/>
      <c r="D8" s="26" t="s">
        <v>25</v>
      </c>
      <c r="E8" s="27"/>
      <c r="F8" s="26" t="s">
        <v>26</v>
      </c>
      <c r="G8" s="26" t="s">
        <v>26</v>
      </c>
      <c r="H8" s="28" t="s">
        <v>82</v>
      </c>
      <c r="O8" s="14"/>
      <c r="P8" s="15"/>
      <c r="Q8" s="16"/>
    </row>
    <row r="9" spans="2:18" x14ac:dyDescent="0.2">
      <c r="B9" s="16"/>
      <c r="C9" s="16"/>
      <c r="D9" s="29" t="s">
        <v>28</v>
      </c>
      <c r="E9" s="30"/>
      <c r="F9" s="29" t="s">
        <v>29</v>
      </c>
      <c r="G9" s="29" t="s">
        <v>30</v>
      </c>
      <c r="H9" s="31" t="s">
        <v>31</v>
      </c>
      <c r="O9" s="14"/>
      <c r="P9" s="15"/>
      <c r="Q9" s="16"/>
    </row>
    <row r="10" spans="2:18" ht="11.25" customHeight="1" x14ac:dyDescent="0.2">
      <c r="B10" s="120" t="s">
        <v>32</v>
      </c>
      <c r="C10" s="32"/>
      <c r="D10" s="33">
        <v>100</v>
      </c>
      <c r="E10" s="34">
        <f>F10/D10</f>
        <v>0</v>
      </c>
      <c r="F10" s="35"/>
      <c r="G10" s="35">
        <v>0</v>
      </c>
      <c r="H10" s="36">
        <f>F10-G10</f>
        <v>0</v>
      </c>
      <c r="O10" s="14"/>
      <c r="P10" s="15"/>
      <c r="Q10" s="16"/>
    </row>
    <row r="11" spans="2:18" ht="11.25" customHeight="1" x14ac:dyDescent="0.2">
      <c r="B11" s="121"/>
      <c r="C11" s="32"/>
      <c r="D11" s="33"/>
      <c r="E11" s="34" t="e">
        <f>F11/D11</f>
        <v>#DIV/0!</v>
      </c>
      <c r="F11" s="35"/>
      <c r="G11" s="35"/>
      <c r="H11" s="36">
        <f>F11-G11</f>
        <v>0</v>
      </c>
      <c r="O11" s="14"/>
      <c r="P11" s="15"/>
      <c r="Q11" s="16"/>
    </row>
    <row r="12" spans="2:18" x14ac:dyDescent="0.2">
      <c r="B12" s="37" t="s">
        <v>33</v>
      </c>
      <c r="C12" s="16"/>
      <c r="D12" s="38">
        <f>D10+D11</f>
        <v>100</v>
      </c>
      <c r="E12" s="39">
        <f>(F12/D12)</f>
        <v>0</v>
      </c>
      <c r="F12" s="40">
        <f>SUM(F10:F11)</f>
        <v>0</v>
      </c>
      <c r="G12" s="40">
        <f>SUM(G10:G11)</f>
        <v>0</v>
      </c>
      <c r="H12" s="41">
        <f>SUM(H10:H11)</f>
        <v>0</v>
      </c>
      <c r="O12" s="42"/>
      <c r="P12" s="15"/>
      <c r="Q12" s="16"/>
    </row>
    <row r="13" spans="2:18" ht="12.75" customHeight="1" x14ac:dyDescent="0.2">
      <c r="B13" s="16"/>
      <c r="C13" s="16"/>
      <c r="D13" s="16"/>
      <c r="E13" s="15"/>
      <c r="F13" s="16"/>
      <c r="G13" s="16"/>
      <c r="H13" s="43"/>
      <c r="O13" s="42"/>
      <c r="P13" s="15"/>
      <c r="Q13" s="16"/>
    </row>
    <row r="14" spans="2:18" x14ac:dyDescent="0.2">
      <c r="B14" s="37" t="s">
        <v>34</v>
      </c>
      <c r="C14" s="16"/>
      <c r="D14" s="35"/>
      <c r="E14" s="27"/>
      <c r="F14" s="35"/>
      <c r="G14" s="35"/>
      <c r="H14" s="36"/>
      <c r="O14" s="16"/>
      <c r="P14" s="15"/>
      <c r="Q14" s="16"/>
    </row>
    <row r="15" spans="2:18" x14ac:dyDescent="0.2">
      <c r="B15" s="16"/>
      <c r="C15" s="16"/>
      <c r="D15" s="16"/>
      <c r="E15" s="15"/>
      <c r="F15" s="16"/>
      <c r="G15" s="16"/>
      <c r="H15" s="43"/>
      <c r="O15" s="14"/>
      <c r="P15" s="15"/>
      <c r="Q15" s="16"/>
    </row>
    <row r="16" spans="2:18" ht="12.75" customHeight="1" x14ac:dyDescent="0.2">
      <c r="B16" s="37" t="s">
        <v>35</v>
      </c>
      <c r="C16" s="16"/>
      <c r="D16" s="44">
        <f>D12+D14</f>
        <v>100</v>
      </c>
      <c r="E16" s="15"/>
      <c r="F16" s="45">
        <f>F12+F14</f>
        <v>0</v>
      </c>
      <c r="G16" s="45">
        <f>G12+G14</f>
        <v>0</v>
      </c>
      <c r="H16" s="46">
        <f>H12+H14</f>
        <v>0</v>
      </c>
      <c r="K16" s="47"/>
      <c r="O16" s="14"/>
      <c r="P16" s="15"/>
      <c r="Q16" s="16"/>
    </row>
    <row r="17" spans="2:17" x14ac:dyDescent="0.2">
      <c r="B17" s="48" t="s">
        <v>36</v>
      </c>
      <c r="C17" s="49">
        <v>0.2</v>
      </c>
      <c r="D17" s="16">
        <f>D16*0.2</f>
        <v>20</v>
      </c>
      <c r="E17" s="15"/>
      <c r="F17" s="50">
        <f>F16*0.2</f>
        <v>0</v>
      </c>
      <c r="G17" s="50">
        <f>G16*0.2</f>
        <v>0</v>
      </c>
      <c r="H17" s="51">
        <f>H16*0.2</f>
        <v>0</v>
      </c>
      <c r="O17" s="16"/>
      <c r="P17" s="15"/>
      <c r="Q17" s="16"/>
    </row>
    <row r="18" spans="2:17" x14ac:dyDescent="0.2">
      <c r="B18" s="52" t="s">
        <v>37</v>
      </c>
      <c r="C18" s="16"/>
      <c r="D18" s="16">
        <f>D16*1.2</f>
        <v>120</v>
      </c>
      <c r="E18" s="15"/>
      <c r="F18" s="53">
        <f>SUM(F16:F17)</f>
        <v>0</v>
      </c>
      <c r="G18" s="53">
        <f>SUM(G16:G17)</f>
        <v>0</v>
      </c>
      <c r="H18" s="36">
        <f>SUM(H16:H17)</f>
        <v>0</v>
      </c>
      <c r="K18" s="47"/>
    </row>
    <row r="19" spans="2:17" x14ac:dyDescent="0.2">
      <c r="B19" s="16"/>
      <c r="C19" s="16"/>
      <c r="D19" s="16"/>
      <c r="E19" s="15"/>
      <c r="F19" s="16"/>
      <c r="G19" s="16"/>
      <c r="H19" s="43"/>
    </row>
    <row r="20" spans="2:17" x14ac:dyDescent="0.2">
      <c r="B20" s="54" t="s">
        <v>38</v>
      </c>
      <c r="C20" s="55"/>
      <c r="D20" s="55"/>
      <c r="E20" s="56"/>
      <c r="F20" s="53">
        <f>F18+F116</f>
        <v>0</v>
      </c>
      <c r="G20" s="53">
        <f>G18+G116</f>
        <v>0</v>
      </c>
      <c r="H20" s="36">
        <f>H18+H116</f>
        <v>0</v>
      </c>
      <c r="K20" s="57"/>
      <c r="L20" s="58"/>
      <c r="M20" s="57"/>
      <c r="N20" s="57"/>
      <c r="O20" s="58"/>
      <c r="P20" s="58"/>
      <c r="Q20" s="58"/>
    </row>
    <row r="21" spans="2:17" ht="13.5" thickBot="1" x14ac:dyDescent="0.25">
      <c r="B21" s="16"/>
      <c r="C21" s="16"/>
      <c r="D21" s="16"/>
      <c r="E21" s="15"/>
      <c r="F21" s="16"/>
      <c r="G21" s="16"/>
      <c r="H21" s="43"/>
      <c r="K21" s="58"/>
      <c r="L21" s="58"/>
      <c r="M21" s="58"/>
      <c r="N21" s="58"/>
      <c r="O21" s="58"/>
      <c r="P21" s="58"/>
      <c r="Q21" s="58"/>
    </row>
    <row r="22" spans="2:17" ht="15.75" thickTop="1" x14ac:dyDescent="0.2">
      <c r="B22" s="286" t="s">
        <v>39</v>
      </c>
      <c r="C22" s="287"/>
      <c r="D22" s="287"/>
      <c r="E22" s="287"/>
      <c r="F22" s="287"/>
      <c r="G22" s="287"/>
      <c r="H22" s="288"/>
      <c r="K22" s="58"/>
      <c r="L22" s="58"/>
      <c r="M22" s="58"/>
      <c r="N22" s="58"/>
      <c r="O22" s="58"/>
      <c r="P22" s="58"/>
      <c r="Q22" s="58"/>
    </row>
    <row r="23" spans="2:17" x14ac:dyDescent="0.2">
      <c r="B23" s="218" t="s">
        <v>40</v>
      </c>
      <c r="C23" s="219" t="s">
        <v>41</v>
      </c>
      <c r="D23" s="220" t="str">
        <f>E1</f>
        <v>04/01/2026 au 03/01/2031</v>
      </c>
      <c r="E23" s="221"/>
      <c r="F23" s="222"/>
      <c r="G23" s="223"/>
      <c r="H23" s="224"/>
      <c r="K23" s="58"/>
      <c r="L23" s="58"/>
      <c r="M23" s="57"/>
      <c r="N23" s="57"/>
      <c r="O23" s="58"/>
      <c r="P23" s="58"/>
      <c r="Q23" s="58"/>
    </row>
    <row r="24" spans="2:17" x14ac:dyDescent="0.2">
      <c r="B24" s="225"/>
      <c r="C24" s="226"/>
      <c r="D24" s="227"/>
      <c r="E24" s="228"/>
      <c r="F24" s="229" t="s">
        <v>26</v>
      </c>
      <c r="G24" s="229" t="s">
        <v>26</v>
      </c>
      <c r="H24" s="230" t="s">
        <v>27</v>
      </c>
      <c r="M24" s="47"/>
    </row>
    <row r="25" spans="2:17" x14ac:dyDescent="0.2">
      <c r="B25" s="231"/>
      <c r="C25" s="232"/>
      <c r="D25" s="233"/>
      <c r="E25" s="234"/>
      <c r="F25" s="235" t="s">
        <v>29</v>
      </c>
      <c r="G25" s="235" t="s">
        <v>30</v>
      </c>
      <c r="H25" s="236" t="s">
        <v>31</v>
      </c>
    </row>
    <row r="26" spans="2:17" x14ac:dyDescent="0.2">
      <c r="B26" s="237"/>
      <c r="C26" s="238"/>
      <c r="D26" s="239"/>
      <c r="E26" s="238"/>
      <c r="F26" s="227"/>
      <c r="G26" s="240"/>
      <c r="H26" s="241"/>
    </row>
    <row r="27" spans="2:17" x14ac:dyDescent="0.2">
      <c r="B27" s="237" t="s">
        <v>127</v>
      </c>
      <c r="C27" s="242" t="s">
        <v>35</v>
      </c>
      <c r="D27" s="243"/>
      <c r="E27" s="242"/>
      <c r="F27" s="244">
        <v>0</v>
      </c>
      <c r="G27" s="244">
        <v>0</v>
      </c>
      <c r="H27" s="245">
        <f>F27-G27</f>
        <v>0</v>
      </c>
    </row>
    <row r="28" spans="2:17" x14ac:dyDescent="0.2">
      <c r="B28" s="246" t="s">
        <v>42</v>
      </c>
      <c r="C28" s="247" t="s">
        <v>43</v>
      </c>
      <c r="D28" s="248">
        <f>D27*0.2</f>
        <v>0</v>
      </c>
      <c r="E28" s="242"/>
      <c r="F28" s="248">
        <f>F27*0.2</f>
        <v>0</v>
      </c>
      <c r="G28" s="248">
        <f>G27*0.2</f>
        <v>0</v>
      </c>
      <c r="H28" s="249">
        <f>H27*0.2</f>
        <v>0</v>
      </c>
    </row>
    <row r="29" spans="2:17" x14ac:dyDescent="0.2">
      <c r="B29" s="250" t="s">
        <v>44</v>
      </c>
      <c r="C29" s="251" t="s">
        <v>37</v>
      </c>
      <c r="D29" s="252">
        <f>D27+D28</f>
        <v>0</v>
      </c>
      <c r="E29" s="251"/>
      <c r="F29" s="252">
        <f>G29+H29</f>
        <v>0</v>
      </c>
      <c r="G29" s="252">
        <f>H29+I29</f>
        <v>0</v>
      </c>
      <c r="H29" s="253">
        <f>H27+H28</f>
        <v>0</v>
      </c>
    </row>
    <row r="30" spans="2:17" outlineLevel="1" x14ac:dyDescent="0.2">
      <c r="B30" s="237"/>
      <c r="C30" s="238"/>
      <c r="D30" s="239"/>
      <c r="E30" s="238"/>
      <c r="F30" s="227"/>
      <c r="G30" s="227"/>
      <c r="H30" s="241"/>
    </row>
    <row r="31" spans="2:17" outlineLevel="1" x14ac:dyDescent="0.2">
      <c r="B31" s="237" t="s">
        <v>127</v>
      </c>
      <c r="C31" s="242" t="s">
        <v>35</v>
      </c>
      <c r="D31" s="243"/>
      <c r="E31" s="242"/>
      <c r="F31" s="244"/>
      <c r="G31" s="244"/>
      <c r="H31" s="245">
        <f>F31-G31</f>
        <v>0</v>
      </c>
    </row>
    <row r="32" spans="2:17" outlineLevel="1" x14ac:dyDescent="0.2">
      <c r="B32" s="246" t="s">
        <v>45</v>
      </c>
      <c r="C32" s="247" t="s">
        <v>43</v>
      </c>
      <c r="D32" s="248">
        <f>+D31*0.2</f>
        <v>0</v>
      </c>
      <c r="E32" s="242"/>
      <c r="F32" s="248">
        <f>G32+H32</f>
        <v>0</v>
      </c>
      <c r="G32" s="248">
        <f>H32+I32</f>
        <v>0</v>
      </c>
      <c r="H32" s="254">
        <f>H31*0.2</f>
        <v>0</v>
      </c>
    </row>
    <row r="33" spans="2:8" outlineLevel="1" x14ac:dyDescent="0.2">
      <c r="B33" s="250" t="s">
        <v>46</v>
      </c>
      <c r="C33" s="251" t="s">
        <v>37</v>
      </c>
      <c r="D33" s="252">
        <f>+D31+D32</f>
        <v>0</v>
      </c>
      <c r="E33" s="251"/>
      <c r="F33" s="252">
        <f>G33+H33</f>
        <v>0</v>
      </c>
      <c r="G33" s="252">
        <f>H33+I33</f>
        <v>0</v>
      </c>
      <c r="H33" s="255">
        <f>H31+H32</f>
        <v>0</v>
      </c>
    </row>
    <row r="34" spans="2:8" outlineLevel="1" x14ac:dyDescent="0.2">
      <c r="B34" s="237"/>
      <c r="C34" s="238"/>
      <c r="D34" s="239"/>
      <c r="E34" s="238"/>
      <c r="F34" s="227"/>
      <c r="G34" s="227"/>
      <c r="H34" s="241"/>
    </row>
    <row r="35" spans="2:8" outlineLevel="1" x14ac:dyDescent="0.2">
      <c r="B35" s="237" t="s">
        <v>127</v>
      </c>
      <c r="C35" s="242" t="s">
        <v>35</v>
      </c>
      <c r="D35" s="243"/>
      <c r="E35" s="242"/>
      <c r="F35" s="244"/>
      <c r="G35" s="244"/>
      <c r="H35" s="245">
        <f>F35-G35</f>
        <v>0</v>
      </c>
    </row>
    <row r="36" spans="2:8" outlineLevel="1" x14ac:dyDescent="0.2">
      <c r="B36" s="246" t="s">
        <v>47</v>
      </c>
      <c r="C36" s="247" t="s">
        <v>43</v>
      </c>
      <c r="D36" s="248">
        <f>D35*20%</f>
        <v>0</v>
      </c>
      <c r="E36" s="242"/>
      <c r="F36" s="248">
        <f>G36+H36</f>
        <v>0</v>
      </c>
      <c r="G36" s="248">
        <f>H36+I36</f>
        <v>0</v>
      </c>
      <c r="H36" s="249">
        <f>H35*0.2</f>
        <v>0</v>
      </c>
    </row>
    <row r="37" spans="2:8" outlineLevel="1" x14ac:dyDescent="0.2">
      <c r="B37" s="250" t="s">
        <v>48</v>
      </c>
      <c r="C37" s="251" t="s">
        <v>37</v>
      </c>
      <c r="D37" s="252">
        <f>SUM(D35:D36)</f>
        <v>0</v>
      </c>
      <c r="E37" s="251"/>
      <c r="F37" s="252">
        <f>G37+H37</f>
        <v>0</v>
      </c>
      <c r="G37" s="252">
        <f>H37+I37</f>
        <v>0</v>
      </c>
      <c r="H37" s="253">
        <f>H35+H36</f>
        <v>0</v>
      </c>
    </row>
    <row r="38" spans="2:8" outlineLevel="1" x14ac:dyDescent="0.2">
      <c r="B38" s="237"/>
      <c r="C38" s="238"/>
      <c r="D38" s="239"/>
      <c r="E38" s="238"/>
      <c r="F38" s="227"/>
      <c r="G38" s="227"/>
      <c r="H38" s="241"/>
    </row>
    <row r="39" spans="2:8" outlineLevel="1" x14ac:dyDescent="0.2">
      <c r="B39" s="237" t="s">
        <v>127</v>
      </c>
      <c r="C39" s="242" t="s">
        <v>35</v>
      </c>
      <c r="D39" s="243"/>
      <c r="E39" s="242"/>
      <c r="F39" s="244">
        <v>0</v>
      </c>
      <c r="G39" s="244">
        <v>0</v>
      </c>
      <c r="H39" s="245">
        <f>F39-G39</f>
        <v>0</v>
      </c>
    </row>
    <row r="40" spans="2:8" outlineLevel="1" x14ac:dyDescent="0.2">
      <c r="B40" s="246" t="s">
        <v>49</v>
      </c>
      <c r="C40" s="247" t="s">
        <v>43</v>
      </c>
      <c r="D40" s="248">
        <f>D39*20%</f>
        <v>0</v>
      </c>
      <c r="E40" s="242"/>
      <c r="F40" s="256">
        <f>G40+H40</f>
        <v>0</v>
      </c>
      <c r="G40" s="256">
        <f>H40+I40</f>
        <v>0</v>
      </c>
      <c r="H40" s="249">
        <f>H39*0.2</f>
        <v>0</v>
      </c>
    </row>
    <row r="41" spans="2:8" outlineLevel="1" x14ac:dyDescent="0.2">
      <c r="B41" s="250" t="s">
        <v>50</v>
      </c>
      <c r="C41" s="251" t="s">
        <v>37</v>
      </c>
      <c r="D41" s="252">
        <f>SUM(D39:D40)</f>
        <v>0</v>
      </c>
      <c r="E41" s="251"/>
      <c r="F41" s="257">
        <f>G41+H41</f>
        <v>0</v>
      </c>
      <c r="G41" s="257">
        <f>H41+I41</f>
        <v>0</v>
      </c>
      <c r="H41" s="253">
        <f>H39+H40</f>
        <v>0</v>
      </c>
    </row>
    <row r="42" spans="2:8" outlineLevel="1" x14ac:dyDescent="0.2">
      <c r="B42" s="237"/>
      <c r="C42" s="238"/>
      <c r="D42" s="239"/>
      <c r="E42" s="238"/>
      <c r="F42" s="227"/>
      <c r="G42" s="227"/>
      <c r="H42" s="241"/>
    </row>
    <row r="43" spans="2:8" outlineLevel="1" x14ac:dyDescent="0.2">
      <c r="B43" s="237" t="s">
        <v>127</v>
      </c>
      <c r="C43" s="242" t="s">
        <v>35</v>
      </c>
      <c r="D43" s="243"/>
      <c r="E43" s="242"/>
      <c r="F43" s="244"/>
      <c r="G43" s="244"/>
      <c r="H43" s="245">
        <f>F43-G43</f>
        <v>0</v>
      </c>
    </row>
    <row r="44" spans="2:8" outlineLevel="1" x14ac:dyDescent="0.2">
      <c r="B44" s="246" t="s">
        <v>51</v>
      </c>
      <c r="C44" s="247" t="s">
        <v>43</v>
      </c>
      <c r="D44" s="248">
        <f>D43*20%</f>
        <v>0</v>
      </c>
      <c r="E44" s="242"/>
      <c r="F44" s="256">
        <f>G44+H44</f>
        <v>0</v>
      </c>
      <c r="G44" s="256">
        <f>H44+I44</f>
        <v>0</v>
      </c>
      <c r="H44" s="249">
        <f>H43*0.2</f>
        <v>0</v>
      </c>
    </row>
    <row r="45" spans="2:8" outlineLevel="1" x14ac:dyDescent="0.2">
      <c r="B45" s="250" t="s">
        <v>52</v>
      </c>
      <c r="C45" s="251" t="s">
        <v>37</v>
      </c>
      <c r="D45" s="252">
        <f>SUM(D43:D44)</f>
        <v>0</v>
      </c>
      <c r="E45" s="251"/>
      <c r="F45" s="257">
        <f>G45+H45</f>
        <v>0</v>
      </c>
      <c r="G45" s="257">
        <f>H45+I45</f>
        <v>0</v>
      </c>
      <c r="H45" s="253">
        <f>H43+H44</f>
        <v>0</v>
      </c>
    </row>
    <row r="46" spans="2:8" outlineLevel="1" x14ac:dyDescent="0.2">
      <c r="B46" s="258"/>
      <c r="C46" s="259"/>
      <c r="D46" s="260"/>
      <c r="E46" s="259"/>
      <c r="F46" s="223"/>
      <c r="G46" s="223"/>
      <c r="H46" s="261"/>
    </row>
    <row r="47" spans="2:8" outlineLevel="1" x14ac:dyDescent="0.2">
      <c r="B47" s="237" t="s">
        <v>127</v>
      </c>
      <c r="C47" s="242" t="s">
        <v>35</v>
      </c>
      <c r="D47" s="243"/>
      <c r="E47" s="242"/>
      <c r="F47" s="244">
        <f t="shared" ref="F47:G49" si="0">G47+H47</f>
        <v>0</v>
      </c>
      <c r="G47" s="244">
        <f t="shared" si="0"/>
        <v>0</v>
      </c>
      <c r="H47" s="245"/>
    </row>
    <row r="48" spans="2:8" outlineLevel="1" x14ac:dyDescent="0.2">
      <c r="B48" s="246" t="s">
        <v>53</v>
      </c>
      <c r="C48" s="247" t="s">
        <v>43</v>
      </c>
      <c r="D48" s="248">
        <f>D47*20%</f>
        <v>0</v>
      </c>
      <c r="E48" s="242"/>
      <c r="F48" s="256">
        <f t="shared" si="0"/>
        <v>0</v>
      </c>
      <c r="G48" s="256">
        <f t="shared" si="0"/>
        <v>0</v>
      </c>
      <c r="H48" s="249">
        <f>H47*0.2</f>
        <v>0</v>
      </c>
    </row>
    <row r="49" spans="2:17" outlineLevel="1" x14ac:dyDescent="0.2">
      <c r="B49" s="262" t="s">
        <v>54</v>
      </c>
      <c r="C49" s="263" t="s">
        <v>37</v>
      </c>
      <c r="D49" s="264">
        <f>SUM(D47:D48)</f>
        <v>0</v>
      </c>
      <c r="E49" s="265"/>
      <c r="F49" s="266">
        <f t="shared" si="0"/>
        <v>0</v>
      </c>
      <c r="G49" s="266">
        <f t="shared" si="0"/>
        <v>0</v>
      </c>
      <c r="H49" s="267">
        <f>H47+H48</f>
        <v>0</v>
      </c>
    </row>
    <row r="50" spans="2:17" x14ac:dyDescent="0.2">
      <c r="B50" s="258"/>
      <c r="C50" s="259"/>
      <c r="D50" s="260"/>
      <c r="E50" s="259"/>
      <c r="F50" s="223"/>
      <c r="G50" s="223"/>
      <c r="H50" s="261"/>
    </row>
    <row r="51" spans="2:17" x14ac:dyDescent="0.2">
      <c r="B51" s="237" t="s">
        <v>127</v>
      </c>
      <c r="C51" s="242" t="s">
        <v>35</v>
      </c>
      <c r="D51" s="243"/>
      <c r="E51" s="242"/>
      <c r="F51" s="244"/>
      <c r="G51" s="244"/>
      <c r="H51" s="245">
        <f>F51-G51</f>
        <v>0</v>
      </c>
    </row>
    <row r="52" spans="2:17" x14ac:dyDescent="0.2">
      <c r="B52" s="246" t="s">
        <v>55</v>
      </c>
      <c r="C52" s="247" t="s">
        <v>43</v>
      </c>
      <c r="D52" s="248">
        <f>D51*20%</f>
        <v>0</v>
      </c>
      <c r="E52" s="242"/>
      <c r="F52" s="256">
        <f>G52+H52</f>
        <v>0</v>
      </c>
      <c r="G52" s="256">
        <f>H52+I52</f>
        <v>0</v>
      </c>
      <c r="H52" s="249">
        <f>H51*0.2</f>
        <v>0</v>
      </c>
    </row>
    <row r="53" spans="2:17" x14ac:dyDescent="0.2">
      <c r="B53" s="250" t="s">
        <v>56</v>
      </c>
      <c r="C53" s="251" t="s">
        <v>37</v>
      </c>
      <c r="D53" s="252">
        <f>SUM(D51:D52)</f>
        <v>0</v>
      </c>
      <c r="E53" s="251"/>
      <c r="F53" s="257">
        <f>G53+H53</f>
        <v>0</v>
      </c>
      <c r="G53" s="257">
        <f>H53+I53</f>
        <v>0</v>
      </c>
      <c r="H53" s="253">
        <f>H52+H51</f>
        <v>0</v>
      </c>
    </row>
    <row r="54" spans="2:17" x14ac:dyDescent="0.2">
      <c r="B54" s="237"/>
      <c r="C54" s="238"/>
      <c r="D54" s="239"/>
      <c r="E54" s="238"/>
      <c r="F54" s="227"/>
      <c r="G54" s="227"/>
      <c r="H54" s="241"/>
    </row>
    <row r="55" spans="2:17" x14ac:dyDescent="0.2">
      <c r="B55" s="237" t="s">
        <v>127</v>
      </c>
      <c r="C55" s="242" t="s">
        <v>35</v>
      </c>
      <c r="D55" s="243"/>
      <c r="E55" s="242"/>
      <c r="F55" s="244"/>
      <c r="G55" s="244"/>
      <c r="H55" s="245">
        <f>F55-G55</f>
        <v>0</v>
      </c>
      <c r="J55" s="47"/>
    </row>
    <row r="56" spans="2:17" x14ac:dyDescent="0.2">
      <c r="B56" s="246" t="s">
        <v>51</v>
      </c>
      <c r="C56" s="247" t="s">
        <v>43</v>
      </c>
      <c r="D56" s="248">
        <f>D55*20%</f>
        <v>0</v>
      </c>
      <c r="E56" s="242"/>
      <c r="F56" s="256">
        <f>F55*0.2</f>
        <v>0</v>
      </c>
      <c r="G56" s="256">
        <f>G55*0.2</f>
        <v>0</v>
      </c>
      <c r="H56" s="249">
        <f>H55*0.2</f>
        <v>0</v>
      </c>
      <c r="N56" s="62"/>
      <c r="O56" s="47"/>
    </row>
    <row r="57" spans="2:17" x14ac:dyDescent="0.2">
      <c r="B57" s="250" t="s">
        <v>57</v>
      </c>
      <c r="C57" s="251" t="s">
        <v>37</v>
      </c>
      <c r="D57" s="252">
        <f>SUM(D55:D56)</f>
        <v>0</v>
      </c>
      <c r="E57" s="251"/>
      <c r="F57" s="257">
        <f>F55+F56</f>
        <v>0</v>
      </c>
      <c r="G57" s="257">
        <f>G55+G56</f>
        <v>0</v>
      </c>
      <c r="H57" s="253">
        <f>H55+H56</f>
        <v>0</v>
      </c>
      <c r="N57" s="62"/>
      <c r="O57" s="47"/>
    </row>
    <row r="58" spans="2:17" x14ac:dyDescent="0.2">
      <c r="B58" s="258"/>
      <c r="C58" s="259"/>
      <c r="D58" s="260"/>
      <c r="E58" s="259"/>
      <c r="F58" s="223"/>
      <c r="G58" s="223"/>
      <c r="H58" s="261"/>
      <c r="J58" s="58"/>
    </row>
    <row r="59" spans="2:17" x14ac:dyDescent="0.2">
      <c r="B59" s="237" t="s">
        <v>127</v>
      </c>
      <c r="C59" s="242" t="s">
        <v>35</v>
      </c>
      <c r="D59" s="243"/>
      <c r="E59" s="242"/>
      <c r="F59" s="244"/>
      <c r="G59" s="244"/>
      <c r="H59" s="245">
        <f>F59-G59</f>
        <v>0</v>
      </c>
      <c r="J59" s="58"/>
      <c r="K59" s="47"/>
    </row>
    <row r="60" spans="2:17" s="58" customFormat="1" ht="14.25" customHeight="1" x14ac:dyDescent="0.2">
      <c r="B60" s="246" t="s">
        <v>58</v>
      </c>
      <c r="C60" s="247" t="s">
        <v>43</v>
      </c>
      <c r="D60" s="248">
        <f>D59*20%</f>
        <v>0</v>
      </c>
      <c r="E60" s="242"/>
      <c r="F60" s="248">
        <f>G60+H60</f>
        <v>0</v>
      </c>
      <c r="G60" s="248">
        <f>H60+I60</f>
        <v>0</v>
      </c>
      <c r="H60" s="249">
        <f>H59*0.2</f>
        <v>0</v>
      </c>
    </row>
    <row r="61" spans="2:17" x14ac:dyDescent="0.2">
      <c r="B61" s="250" t="s">
        <v>59</v>
      </c>
      <c r="C61" s="251" t="s">
        <v>37</v>
      </c>
      <c r="D61" s="252">
        <f>SUM(D59:D60)</f>
        <v>0</v>
      </c>
      <c r="E61" s="251"/>
      <c r="F61" s="252">
        <f>G61+H61</f>
        <v>0</v>
      </c>
      <c r="G61" s="252">
        <f>H61+I61</f>
        <v>0</v>
      </c>
      <c r="H61" s="253">
        <f>H59+H60</f>
        <v>0</v>
      </c>
      <c r="K61" s="58"/>
      <c r="L61" s="58"/>
      <c r="M61" s="58"/>
      <c r="N61" s="58"/>
      <c r="O61" s="58"/>
      <c r="P61" s="58"/>
      <c r="Q61" s="58"/>
    </row>
    <row r="62" spans="2:17" x14ac:dyDescent="0.2">
      <c r="B62" s="237"/>
      <c r="C62" s="238"/>
      <c r="D62" s="239"/>
      <c r="E62" s="238"/>
      <c r="F62" s="227"/>
      <c r="G62" s="227"/>
      <c r="H62" s="241"/>
      <c r="N62" s="62"/>
      <c r="O62" s="47"/>
    </row>
    <row r="63" spans="2:17" s="63" customFormat="1" x14ac:dyDescent="0.2">
      <c r="B63" s="237" t="s">
        <v>127</v>
      </c>
      <c r="C63" s="242" t="s">
        <v>35</v>
      </c>
      <c r="D63" s="243"/>
      <c r="E63" s="242"/>
      <c r="F63" s="244"/>
      <c r="G63" s="244"/>
      <c r="H63" s="245">
        <f>F63-G63</f>
        <v>0</v>
      </c>
      <c r="O63" s="64"/>
    </row>
    <row r="64" spans="2:17" x14ac:dyDescent="0.2">
      <c r="B64" s="246" t="s">
        <v>60</v>
      </c>
      <c r="C64" s="247" t="s">
        <v>43</v>
      </c>
      <c r="D64" s="248">
        <f>D63*20%</f>
        <v>0</v>
      </c>
      <c r="E64" s="242"/>
      <c r="F64" s="256">
        <f>F63*0.2</f>
        <v>0</v>
      </c>
      <c r="G64" s="256">
        <f>G63*0.2</f>
        <v>0</v>
      </c>
      <c r="H64" s="249">
        <f>H63*0.2</f>
        <v>0</v>
      </c>
    </row>
    <row r="65" spans="2:12" x14ac:dyDescent="0.2">
      <c r="B65" s="250" t="s">
        <v>61</v>
      </c>
      <c r="C65" s="251" t="s">
        <v>37</v>
      </c>
      <c r="D65" s="252">
        <f>SUM(D63:D64)</f>
        <v>0</v>
      </c>
      <c r="E65" s="251"/>
      <c r="F65" s="257">
        <f>F63+F64</f>
        <v>0</v>
      </c>
      <c r="G65" s="257">
        <f>G63+G64</f>
        <v>0</v>
      </c>
      <c r="H65" s="253">
        <f>H64+H63</f>
        <v>0</v>
      </c>
    </row>
    <row r="66" spans="2:12" x14ac:dyDescent="0.2">
      <c r="B66" s="258"/>
      <c r="C66" s="259"/>
      <c r="D66" s="260"/>
      <c r="E66" s="259"/>
      <c r="F66" s="223"/>
      <c r="G66" s="223"/>
      <c r="H66" s="261"/>
    </row>
    <row r="67" spans="2:12" x14ac:dyDescent="0.2">
      <c r="B67" s="237" t="s">
        <v>127</v>
      </c>
      <c r="C67" s="242" t="s">
        <v>35</v>
      </c>
      <c r="D67" s="243"/>
      <c r="E67" s="242"/>
      <c r="F67" s="244"/>
      <c r="G67" s="244"/>
      <c r="H67" s="245">
        <f>F67-G67</f>
        <v>0</v>
      </c>
    </row>
    <row r="68" spans="2:12" x14ac:dyDescent="0.2">
      <c r="B68" s="246" t="s">
        <v>62</v>
      </c>
      <c r="C68" s="247" t="s">
        <v>43</v>
      </c>
      <c r="D68" s="248">
        <f>D67*20%</f>
        <v>0</v>
      </c>
      <c r="E68" s="242"/>
      <c r="F68" s="256">
        <f>F67*0.2</f>
        <v>0</v>
      </c>
      <c r="G68" s="256">
        <f>G67*0.2</f>
        <v>0</v>
      </c>
      <c r="H68" s="249">
        <f>H67*0.2</f>
        <v>0</v>
      </c>
      <c r="K68" s="58"/>
    </row>
    <row r="69" spans="2:12" x14ac:dyDescent="0.2">
      <c r="B69" s="250"/>
      <c r="C69" s="251" t="s">
        <v>37</v>
      </c>
      <c r="D69" s="252">
        <f>SUM(D67:D68)</f>
        <v>0</v>
      </c>
      <c r="E69" s="251"/>
      <c r="F69" s="257">
        <f>F67+F68</f>
        <v>0</v>
      </c>
      <c r="G69" s="257">
        <f>G67+G68</f>
        <v>0</v>
      </c>
      <c r="H69" s="253">
        <f>H67+H68</f>
        <v>0</v>
      </c>
    </row>
    <row r="70" spans="2:12" ht="9" customHeight="1" x14ac:dyDescent="0.2">
      <c r="B70" s="237"/>
      <c r="C70" s="238"/>
      <c r="D70" s="239"/>
      <c r="E70" s="238"/>
      <c r="F70" s="227"/>
      <c r="G70" s="227"/>
      <c r="H70" s="241"/>
      <c r="K70" s="65"/>
    </row>
    <row r="71" spans="2:12" x14ac:dyDescent="0.2">
      <c r="B71" s="237" t="s">
        <v>127</v>
      </c>
      <c r="C71" s="242" t="s">
        <v>35</v>
      </c>
      <c r="D71" s="243"/>
      <c r="E71" s="242"/>
      <c r="F71" s="244"/>
      <c r="G71" s="244"/>
      <c r="H71" s="245">
        <f>F71-G71</f>
        <v>0</v>
      </c>
    </row>
    <row r="72" spans="2:12" x14ac:dyDescent="0.2">
      <c r="B72" s="246" t="s">
        <v>63</v>
      </c>
      <c r="C72" s="247" t="s">
        <v>43</v>
      </c>
      <c r="D72" s="248">
        <f>D71*20%</f>
        <v>0</v>
      </c>
      <c r="E72" s="242"/>
      <c r="F72" s="256">
        <f>G72+H72</f>
        <v>0</v>
      </c>
      <c r="G72" s="256">
        <f>H72+I72</f>
        <v>0</v>
      </c>
      <c r="H72" s="249">
        <f>H71*0.2</f>
        <v>0</v>
      </c>
      <c r="K72" s="65"/>
      <c r="L72" s="65"/>
    </row>
    <row r="73" spans="2:12" x14ac:dyDescent="0.2">
      <c r="B73" s="250" t="s">
        <v>64</v>
      </c>
      <c r="C73" s="251" t="s">
        <v>37</v>
      </c>
      <c r="D73" s="252">
        <f>SUM(D71:D72)</f>
        <v>0</v>
      </c>
      <c r="E73" s="251"/>
      <c r="F73" s="257">
        <f>G73+H73</f>
        <v>0</v>
      </c>
      <c r="G73" s="257">
        <f>H73+I73</f>
        <v>0</v>
      </c>
      <c r="H73" s="253">
        <f>H71+H72</f>
        <v>0</v>
      </c>
    </row>
    <row r="74" spans="2:12" x14ac:dyDescent="0.2">
      <c r="B74" s="258"/>
      <c r="C74" s="259"/>
      <c r="D74" s="260"/>
      <c r="E74" s="259"/>
      <c r="F74" s="223"/>
      <c r="G74" s="223"/>
      <c r="H74" s="261"/>
    </row>
    <row r="75" spans="2:12" x14ac:dyDescent="0.2">
      <c r="B75" s="237" t="s">
        <v>127</v>
      </c>
      <c r="C75" s="242" t="s">
        <v>35</v>
      </c>
      <c r="D75" s="243"/>
      <c r="E75" s="242"/>
      <c r="F75" s="244"/>
      <c r="G75" s="244"/>
      <c r="H75" s="245">
        <f>F75-G75</f>
        <v>0</v>
      </c>
    </row>
    <row r="76" spans="2:12" x14ac:dyDescent="0.2">
      <c r="B76" s="246" t="s">
        <v>65</v>
      </c>
      <c r="C76" s="247" t="s">
        <v>43</v>
      </c>
      <c r="D76" s="248">
        <f>D75*20%</f>
        <v>0</v>
      </c>
      <c r="E76" s="242"/>
      <c r="F76" s="268">
        <f>G76+H76</f>
        <v>0</v>
      </c>
      <c r="G76" s="268">
        <f>H76+I76</f>
        <v>0</v>
      </c>
      <c r="H76" s="249">
        <f>H75*0.2</f>
        <v>0</v>
      </c>
    </row>
    <row r="77" spans="2:12" x14ac:dyDescent="0.2">
      <c r="B77" s="250" t="s">
        <v>66</v>
      </c>
      <c r="C77" s="251" t="s">
        <v>37</v>
      </c>
      <c r="D77" s="252">
        <f>SUM(D75:D76)</f>
        <v>0</v>
      </c>
      <c r="E77" s="251"/>
      <c r="F77" s="269">
        <f>G77+H77</f>
        <v>0</v>
      </c>
      <c r="G77" s="269">
        <f>H77+I77</f>
        <v>0</v>
      </c>
      <c r="H77" s="253">
        <f>H75+H76</f>
        <v>0</v>
      </c>
    </row>
    <row r="78" spans="2:12" x14ac:dyDescent="0.2">
      <c r="B78" s="237"/>
      <c r="C78" s="238"/>
      <c r="D78" s="239"/>
      <c r="E78" s="238"/>
      <c r="F78" s="227"/>
      <c r="G78" s="227"/>
      <c r="H78" s="241"/>
    </row>
    <row r="79" spans="2:12" x14ac:dyDescent="0.2">
      <c r="B79" s="237" t="s">
        <v>127</v>
      </c>
      <c r="C79" s="242" t="s">
        <v>35</v>
      </c>
      <c r="D79" s="243"/>
      <c r="E79" s="242"/>
      <c r="F79" s="244"/>
      <c r="G79" s="244"/>
      <c r="H79" s="245">
        <f>F79-G79</f>
        <v>0</v>
      </c>
    </row>
    <row r="80" spans="2:12" x14ac:dyDescent="0.2">
      <c r="B80" s="246" t="s">
        <v>67</v>
      </c>
      <c r="C80" s="247" t="s">
        <v>43</v>
      </c>
      <c r="D80" s="248">
        <f>D79*20%</f>
        <v>0</v>
      </c>
      <c r="E80" s="242"/>
      <c r="F80" s="256">
        <f>G80+H80</f>
        <v>0</v>
      </c>
      <c r="G80" s="256">
        <f>H80+I80</f>
        <v>0</v>
      </c>
      <c r="H80" s="249">
        <f>H79*0.2</f>
        <v>0</v>
      </c>
    </row>
    <row r="81" spans="2:8" x14ac:dyDescent="0.2">
      <c r="B81" s="250" t="s">
        <v>68</v>
      </c>
      <c r="C81" s="251" t="s">
        <v>37</v>
      </c>
      <c r="D81" s="252">
        <f>SUM(D79:D80)</f>
        <v>0</v>
      </c>
      <c r="E81" s="251"/>
      <c r="F81" s="257">
        <f>G81+H81</f>
        <v>0</v>
      </c>
      <c r="G81" s="257">
        <f>H81+I81</f>
        <v>0</v>
      </c>
      <c r="H81" s="253">
        <f>H79+H80</f>
        <v>0</v>
      </c>
    </row>
    <row r="82" spans="2:8" x14ac:dyDescent="0.2">
      <c r="B82" s="237"/>
      <c r="C82" s="238"/>
      <c r="D82" s="239"/>
      <c r="E82" s="238"/>
      <c r="F82" s="227"/>
      <c r="G82" s="227"/>
      <c r="H82" s="241"/>
    </row>
    <row r="83" spans="2:8" x14ac:dyDescent="0.2">
      <c r="B83" s="237" t="s">
        <v>127</v>
      </c>
      <c r="C83" s="242" t="s">
        <v>35</v>
      </c>
      <c r="D83" s="243"/>
      <c r="E83" s="242"/>
      <c r="F83" s="244"/>
      <c r="G83" s="244"/>
      <c r="H83" s="245">
        <f>F83-G83</f>
        <v>0</v>
      </c>
    </row>
    <row r="84" spans="2:8" x14ac:dyDescent="0.2">
      <c r="B84" s="246" t="s">
        <v>69</v>
      </c>
      <c r="C84" s="247" t="s">
        <v>43</v>
      </c>
      <c r="D84" s="248">
        <f>D83*20%</f>
        <v>0</v>
      </c>
      <c r="E84" s="242"/>
      <c r="F84" s="256">
        <f>F83*0.2</f>
        <v>0</v>
      </c>
      <c r="G84" s="256">
        <f>G83*0.2</f>
        <v>0</v>
      </c>
      <c r="H84" s="249">
        <v>0</v>
      </c>
    </row>
    <row r="85" spans="2:8" x14ac:dyDescent="0.2">
      <c r="B85" s="250"/>
      <c r="C85" s="251" t="s">
        <v>37</v>
      </c>
      <c r="D85" s="252">
        <f>SUM(D83:D84)</f>
        <v>0</v>
      </c>
      <c r="E85" s="251"/>
      <c r="F85" s="257">
        <f>F83+F84</f>
        <v>0</v>
      </c>
      <c r="G85" s="257">
        <f>G83+G84</f>
        <v>0</v>
      </c>
      <c r="H85" s="253">
        <f>H83+H84</f>
        <v>0</v>
      </c>
    </row>
    <row r="86" spans="2:8" x14ac:dyDescent="0.2">
      <c r="B86" s="237"/>
      <c r="C86" s="238"/>
      <c r="D86" s="239"/>
      <c r="E86" s="238"/>
      <c r="F86" s="227"/>
      <c r="G86" s="227"/>
      <c r="H86" s="241"/>
    </row>
    <row r="87" spans="2:8" x14ac:dyDescent="0.2">
      <c r="B87" s="237" t="s">
        <v>127</v>
      </c>
      <c r="C87" s="242" t="s">
        <v>35</v>
      </c>
      <c r="D87" s="243"/>
      <c r="E87" s="242"/>
      <c r="F87" s="244"/>
      <c r="G87" s="244"/>
      <c r="H87" s="245">
        <f>F87-G87</f>
        <v>0</v>
      </c>
    </row>
    <row r="88" spans="2:8" x14ac:dyDescent="0.2">
      <c r="B88" s="246" t="s">
        <v>69</v>
      </c>
      <c r="C88" s="247" t="s">
        <v>43</v>
      </c>
      <c r="D88" s="248">
        <f>D87*20%</f>
        <v>0</v>
      </c>
      <c r="E88" s="242"/>
      <c r="F88" s="256">
        <f>F87*0.2</f>
        <v>0</v>
      </c>
      <c r="G88" s="256">
        <f>G87*0.2</f>
        <v>0</v>
      </c>
      <c r="H88" s="249">
        <f>H87*0.2</f>
        <v>0</v>
      </c>
    </row>
    <row r="89" spans="2:8" x14ac:dyDescent="0.2">
      <c r="B89" s="250"/>
      <c r="C89" s="251" t="s">
        <v>37</v>
      </c>
      <c r="D89" s="252">
        <f>SUM(D87:D88)</f>
        <v>0</v>
      </c>
      <c r="E89" s="251"/>
      <c r="F89" s="257">
        <f>F87+F88</f>
        <v>0</v>
      </c>
      <c r="G89" s="257">
        <f>G87+G88</f>
        <v>0</v>
      </c>
      <c r="H89" s="253">
        <f>H87+H88</f>
        <v>0</v>
      </c>
    </row>
    <row r="90" spans="2:8" x14ac:dyDescent="0.2">
      <c r="B90" s="237"/>
      <c r="C90" s="238"/>
      <c r="D90" s="239"/>
      <c r="E90" s="238"/>
      <c r="F90" s="227"/>
      <c r="G90" s="227"/>
      <c r="H90" s="241"/>
    </row>
    <row r="91" spans="2:8" x14ac:dyDescent="0.2">
      <c r="B91" s="237"/>
      <c r="C91" s="242" t="s">
        <v>35</v>
      </c>
      <c r="D91" s="243"/>
      <c r="E91" s="242"/>
      <c r="F91" s="244"/>
      <c r="G91" s="244"/>
      <c r="H91" s="245">
        <f>F91-G91</f>
        <v>0</v>
      </c>
    </row>
    <row r="92" spans="2:8" x14ac:dyDescent="0.2">
      <c r="B92" s="246"/>
      <c r="C92" s="247" t="s">
        <v>43</v>
      </c>
      <c r="D92" s="248"/>
      <c r="E92" s="242"/>
      <c r="F92" s="256"/>
      <c r="G92" s="256"/>
      <c r="H92" s="249">
        <f>F92-G92</f>
        <v>0</v>
      </c>
    </row>
    <row r="93" spans="2:8" x14ac:dyDescent="0.2">
      <c r="B93" s="250"/>
      <c r="C93" s="251" t="s">
        <v>37</v>
      </c>
      <c r="D93" s="252"/>
      <c r="E93" s="251"/>
      <c r="F93" s="257"/>
      <c r="G93" s="257"/>
      <c r="H93" s="253">
        <f>H91+H92</f>
        <v>0</v>
      </c>
    </row>
    <row r="94" spans="2:8" x14ac:dyDescent="0.2">
      <c r="B94" s="237"/>
      <c r="C94" s="238"/>
      <c r="D94" s="239"/>
      <c r="E94" s="238"/>
      <c r="F94" s="227"/>
      <c r="G94" s="227"/>
      <c r="H94" s="241"/>
    </row>
    <row r="95" spans="2:8" x14ac:dyDescent="0.2">
      <c r="B95" s="237"/>
      <c r="C95" s="242" t="s">
        <v>35</v>
      </c>
      <c r="D95" s="243"/>
      <c r="E95" s="242"/>
      <c r="F95" s="244"/>
      <c r="G95" s="244"/>
      <c r="H95" s="245">
        <f>F95-G95</f>
        <v>0</v>
      </c>
    </row>
    <row r="96" spans="2:8" x14ac:dyDescent="0.2">
      <c r="B96" s="246"/>
      <c r="C96" s="247" t="s">
        <v>43</v>
      </c>
      <c r="D96" s="248"/>
      <c r="E96" s="242"/>
      <c r="F96" s="256"/>
      <c r="G96" s="256"/>
      <c r="H96" s="249">
        <v>0</v>
      </c>
    </row>
    <row r="97" spans="2:8" x14ac:dyDescent="0.2">
      <c r="B97" s="250"/>
      <c r="C97" s="251" t="s">
        <v>37</v>
      </c>
      <c r="D97" s="252"/>
      <c r="E97" s="251"/>
      <c r="F97" s="257"/>
      <c r="G97" s="257"/>
      <c r="H97" s="253">
        <f>H95+H96</f>
        <v>0</v>
      </c>
    </row>
    <row r="98" spans="2:8" x14ac:dyDescent="0.2">
      <c r="B98" s="237"/>
      <c r="C98" s="238"/>
      <c r="D98" s="239"/>
      <c r="E98" s="238"/>
      <c r="F98" s="227"/>
      <c r="G98" s="227"/>
      <c r="H98" s="241"/>
    </row>
    <row r="99" spans="2:8" x14ac:dyDescent="0.2">
      <c r="B99" s="237"/>
      <c r="C99" s="242" t="s">
        <v>35</v>
      </c>
      <c r="D99" s="243"/>
      <c r="E99" s="242"/>
      <c r="F99" s="244"/>
      <c r="G99" s="244"/>
      <c r="H99" s="245">
        <f>F99-G99</f>
        <v>0</v>
      </c>
    </row>
    <row r="100" spans="2:8" x14ac:dyDescent="0.2">
      <c r="B100" s="246"/>
      <c r="C100" s="247" t="s">
        <v>43</v>
      </c>
      <c r="D100" s="248"/>
      <c r="E100" s="242"/>
      <c r="F100" s="256"/>
      <c r="G100" s="256"/>
      <c r="H100" s="249">
        <v>0</v>
      </c>
    </row>
    <row r="101" spans="2:8" x14ac:dyDescent="0.2">
      <c r="B101" s="250"/>
      <c r="C101" s="251" t="s">
        <v>37</v>
      </c>
      <c r="D101" s="252"/>
      <c r="E101" s="251"/>
      <c r="F101" s="257"/>
      <c r="G101" s="257"/>
      <c r="H101" s="253">
        <f>H99+H100</f>
        <v>0</v>
      </c>
    </row>
    <row r="102" spans="2:8" x14ac:dyDescent="0.2">
      <c r="B102" s="258"/>
      <c r="C102" s="259"/>
      <c r="D102" s="260"/>
      <c r="E102" s="259"/>
      <c r="F102" s="223"/>
      <c r="G102" s="223"/>
      <c r="H102" s="261"/>
    </row>
    <row r="103" spans="2:8" x14ac:dyDescent="0.2">
      <c r="B103" s="237"/>
      <c r="C103" s="242" t="s">
        <v>35</v>
      </c>
      <c r="D103" s="243"/>
      <c r="E103" s="242"/>
      <c r="F103" s="244"/>
      <c r="G103" s="244"/>
      <c r="H103" s="245">
        <f>F103-G103</f>
        <v>0</v>
      </c>
    </row>
    <row r="104" spans="2:8" x14ac:dyDescent="0.2">
      <c r="B104" s="246"/>
      <c r="C104" s="247" t="s">
        <v>43</v>
      </c>
      <c r="D104" s="248"/>
      <c r="E104" s="242"/>
      <c r="F104" s="256"/>
      <c r="G104" s="256"/>
      <c r="H104" s="249">
        <v>0</v>
      </c>
    </row>
    <row r="105" spans="2:8" x14ac:dyDescent="0.2">
      <c r="B105" s="246"/>
      <c r="C105" s="251" t="s">
        <v>37</v>
      </c>
      <c r="D105" s="252"/>
      <c r="E105" s="251"/>
      <c r="F105" s="257"/>
      <c r="G105" s="257"/>
      <c r="H105" s="253">
        <f>H103+H104</f>
        <v>0</v>
      </c>
    </row>
    <row r="106" spans="2:8" ht="13.5" thickBot="1" x14ac:dyDescent="0.25">
      <c r="C106" s="66"/>
    </row>
    <row r="107" spans="2:8" ht="15.75" thickTop="1" x14ac:dyDescent="0.2">
      <c r="B107" s="286" t="s">
        <v>70</v>
      </c>
      <c r="C107" s="287"/>
      <c r="D107" s="287"/>
      <c r="E107" s="287"/>
      <c r="F107" s="287"/>
      <c r="G107" s="287"/>
      <c r="H107" s="288"/>
    </row>
    <row r="108" spans="2:8" x14ac:dyDescent="0.2">
      <c r="B108" s="67"/>
      <c r="C108" s="68"/>
      <c r="D108" s="68"/>
      <c r="E108" s="69"/>
      <c r="F108" s="68"/>
      <c r="G108" s="68"/>
      <c r="H108" s="70"/>
    </row>
    <row r="109" spans="2:8" x14ac:dyDescent="0.2">
      <c r="B109" s="71"/>
      <c r="C109" s="72" t="s">
        <v>71</v>
      </c>
      <c r="D109" s="45">
        <f>D12+D14-D27-D31-D35-D39-D43-D47-D51-D55-D59-D63-D67-D71-D75-D79-D83-D87</f>
        <v>100</v>
      </c>
      <c r="E109" s="27"/>
      <c r="F109" s="289">
        <f>F16-F83-F87-F91-F95-F99-F103-F79-F75-F71-F67-F63-F59-F55-F51-F47-F43-F39-F35-F31-F27</f>
        <v>0</v>
      </c>
      <c r="G109" s="289">
        <f>G16-G83-G87-G91-G95-G99-G103-G79-G75-G71-G67-G63-G59-G55-G51-G47-G43-G39-G35-G31-G27</f>
        <v>0</v>
      </c>
      <c r="H109" s="289">
        <f>H16-H83-H87-H91-H95-H99-H103-H79-H75-H71-H67-H63-H59-H55-H51-H47-H43-H39-H35-H31-H27</f>
        <v>0</v>
      </c>
    </row>
    <row r="110" spans="2:8" x14ac:dyDescent="0.2">
      <c r="B110" s="71"/>
      <c r="C110" s="72" t="s">
        <v>72</v>
      </c>
      <c r="D110" s="73"/>
      <c r="E110" s="27"/>
      <c r="F110" s="290"/>
      <c r="G110" s="290"/>
      <c r="H110" s="290"/>
    </row>
    <row r="111" spans="2:8" x14ac:dyDescent="0.2">
      <c r="B111" s="74"/>
      <c r="C111" s="75" t="s">
        <v>36</v>
      </c>
      <c r="D111" s="121">
        <f>D12*0.2+D14*0.2-D84-D88-D92-D96-D100-D104-D80-D76-D72-D68-D64-D60-D56-D52-D48-D44-D40-D36-D32-D28</f>
        <v>20</v>
      </c>
      <c r="E111" s="27"/>
      <c r="F111" s="121">
        <f>F12*0.2+F14*0.2-F84-F88-F92-F96-F100-F104-F80-F76-F72-F68-F64-F60-F56-F52-F48-F44-F40-F36-F32-F28</f>
        <v>0</v>
      </c>
      <c r="G111" s="121">
        <f>G12*0.2+G14*0.2-G84-G88-G92-G96-G100-G104-G80-G76-G72-G68-G64-G60-G56-G52-G48-G44-G40-G36-G32-G28</f>
        <v>0</v>
      </c>
      <c r="H111" s="76">
        <f>F111-G111</f>
        <v>0</v>
      </c>
    </row>
    <row r="112" spans="2:8" x14ac:dyDescent="0.2">
      <c r="B112" s="74"/>
      <c r="C112" s="77" t="s">
        <v>37</v>
      </c>
      <c r="D112" s="78">
        <f>D109+D110+D111</f>
        <v>120</v>
      </c>
      <c r="E112" s="79"/>
      <c r="F112" s="78">
        <f>F109+F111</f>
        <v>0</v>
      </c>
      <c r="G112" s="78">
        <f>G109+G111</f>
        <v>0</v>
      </c>
      <c r="H112" s="80">
        <f>ROUND(F112-G112,2)</f>
        <v>0</v>
      </c>
    </row>
    <row r="113" spans="2:8" x14ac:dyDescent="0.2">
      <c r="B113" s="81"/>
      <c r="C113" s="77"/>
      <c r="D113" s="60"/>
      <c r="E113" s="79"/>
      <c r="F113" s="78"/>
      <c r="G113" s="78"/>
      <c r="H113" s="82"/>
    </row>
    <row r="114" spans="2:8" x14ac:dyDescent="0.2">
      <c r="B114" s="47" t="s">
        <v>73</v>
      </c>
      <c r="C114" s="83"/>
      <c r="D114" s="84" t="s">
        <v>74</v>
      </c>
      <c r="E114" s="85"/>
      <c r="F114" s="86">
        <v>0</v>
      </c>
      <c r="G114" s="87"/>
      <c r="H114" s="87">
        <f>F114-G114</f>
        <v>0</v>
      </c>
    </row>
    <row r="115" spans="2:8" x14ac:dyDescent="0.2">
      <c r="B115" s="83" t="s">
        <v>75</v>
      </c>
      <c r="C115" s="83"/>
      <c r="D115" s="84" t="s">
        <v>74</v>
      </c>
      <c r="E115" s="85"/>
      <c r="F115" s="88">
        <f>-MIN((IF($E$12&gt;0.65,($E$12-0.65)/0.15*F114,0)),F114)</f>
        <v>0</v>
      </c>
      <c r="G115" s="89">
        <v>0</v>
      </c>
      <c r="H115" s="89">
        <f>F115-G115</f>
        <v>0</v>
      </c>
    </row>
    <row r="116" spans="2:8" ht="15" x14ac:dyDescent="0.2">
      <c r="B116" s="281" t="s">
        <v>76</v>
      </c>
      <c r="C116" s="281"/>
      <c r="D116" s="84" t="s">
        <v>74</v>
      </c>
      <c r="E116" s="90"/>
      <c r="F116" s="91">
        <f>F114+F115</f>
        <v>0</v>
      </c>
      <c r="G116" s="91">
        <f>G114+G115</f>
        <v>0</v>
      </c>
      <c r="H116" s="91">
        <f>F116-G116</f>
        <v>0</v>
      </c>
    </row>
    <row r="117" spans="2:8" x14ac:dyDescent="0.2">
      <c r="B117" s="16"/>
      <c r="C117" s="16"/>
      <c r="D117" s="92"/>
      <c r="E117" s="27"/>
      <c r="F117" s="81"/>
      <c r="G117" s="81"/>
      <c r="H117" s="93"/>
    </row>
    <row r="118" spans="2:8" x14ac:dyDescent="0.2">
      <c r="B118" s="74"/>
      <c r="C118" s="94"/>
      <c r="D118" s="81"/>
      <c r="E118" s="27"/>
      <c r="F118" s="95"/>
      <c r="G118" s="95"/>
      <c r="H118" s="96"/>
    </row>
    <row r="119" spans="2:8" x14ac:dyDescent="0.2">
      <c r="B119" s="97" t="s">
        <v>77</v>
      </c>
      <c r="C119" s="98"/>
      <c r="D119" s="59">
        <v>0</v>
      </c>
      <c r="E119" s="99"/>
      <c r="F119" s="100">
        <v>0</v>
      </c>
      <c r="G119" s="100">
        <v>0</v>
      </c>
      <c r="H119" s="101">
        <f>F119-G119</f>
        <v>0</v>
      </c>
    </row>
    <row r="120" spans="2:8" x14ac:dyDescent="0.2">
      <c r="B120" s="102"/>
      <c r="C120" s="103"/>
      <c r="D120" s="104"/>
      <c r="E120" s="105"/>
      <c r="F120" s="95"/>
      <c r="G120" s="95"/>
      <c r="H120" s="106"/>
    </row>
    <row r="121" spans="2:8" x14ac:dyDescent="0.2">
      <c r="B121" s="107" t="s">
        <v>78</v>
      </c>
      <c r="C121" s="108"/>
      <c r="D121" s="109">
        <f>D112+D119</f>
        <v>120</v>
      </c>
      <c r="E121" s="69"/>
      <c r="F121" s="32">
        <f>F112+F119+F116</f>
        <v>0</v>
      </c>
      <c r="G121" s="32">
        <f>G112+G119+G116</f>
        <v>0</v>
      </c>
      <c r="H121" s="32">
        <f>H112+H119+H116</f>
        <v>0</v>
      </c>
    </row>
    <row r="122" spans="2:8" x14ac:dyDescent="0.2">
      <c r="B122" s="107"/>
      <c r="C122" s="68"/>
      <c r="D122" s="68"/>
      <c r="E122" s="69"/>
      <c r="F122" s="81"/>
      <c r="G122" s="81"/>
      <c r="H122" s="110"/>
    </row>
    <row r="123" spans="2:8" x14ac:dyDescent="0.2">
      <c r="B123" s="74"/>
      <c r="C123" s="81"/>
      <c r="D123" s="72" t="s">
        <v>79</v>
      </c>
      <c r="E123" s="92"/>
      <c r="F123" s="53">
        <v>0</v>
      </c>
      <c r="G123" s="53">
        <v>0</v>
      </c>
      <c r="H123" s="61">
        <f>F123-G123</f>
        <v>0</v>
      </c>
    </row>
    <row r="124" spans="2:8" x14ac:dyDescent="0.2">
      <c r="B124" s="74"/>
      <c r="C124" s="81"/>
      <c r="D124" s="72"/>
      <c r="E124" s="92"/>
      <c r="F124" s="95"/>
      <c r="G124" s="95"/>
      <c r="H124" s="96"/>
    </row>
    <row r="125" spans="2:8" ht="13.5" thickBot="1" x14ac:dyDescent="0.25">
      <c r="B125" s="111"/>
      <c r="C125" s="112"/>
      <c r="D125" s="113" t="s">
        <v>80</v>
      </c>
      <c r="E125" s="114"/>
      <c r="F125" s="115">
        <f>F121+F123</f>
        <v>0</v>
      </c>
      <c r="G125" s="115">
        <f>G121+G123</f>
        <v>0</v>
      </c>
      <c r="H125" s="116">
        <f>F125-G125</f>
        <v>0</v>
      </c>
    </row>
    <row r="126" spans="2:8" ht="13.5" thickTop="1" x14ac:dyDescent="0.2"/>
    <row r="128" spans="2:8" x14ac:dyDescent="0.2">
      <c r="D128" s="47"/>
      <c r="F128" s="47"/>
      <c r="G128" s="47"/>
      <c r="H128" s="47"/>
    </row>
    <row r="129" spans="4:4" x14ac:dyDescent="0.2">
      <c r="D129" s="47"/>
    </row>
  </sheetData>
  <mergeCells count="8">
    <mergeCell ref="B116:C116"/>
    <mergeCell ref="C2:H2"/>
    <mergeCell ref="C4:H4"/>
    <mergeCell ref="B22:H22"/>
    <mergeCell ref="B107:H107"/>
    <mergeCell ref="F109:F110"/>
    <mergeCell ref="G109:G110"/>
    <mergeCell ref="H109:H110"/>
  </mergeCells>
  <printOptions horizontalCentered="1" verticalCentered="1"/>
  <pageMargins left="0.39370078740157483" right="0.35433070866141736" top="0.31496062992125984" bottom="0.35433070866141736" header="0.15748031496062992" footer="0.19685039370078741"/>
  <pageSetup paperSize="9" scale="86" fitToHeight="0" orientation="portrait" r:id="rId1"/>
  <headerFooter>
    <oddFooter>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 Décompte P3</vt:lpstr>
      <vt:lpstr>Révision </vt:lpstr>
      <vt:lpstr>acompte n° pour XXX</vt:lpstr>
      <vt:lpstr>'acompte n° pour XXX'!Print_Area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Perseval</dc:creator>
  <cp:lastModifiedBy>Semi.Mallekh</cp:lastModifiedBy>
  <dcterms:created xsi:type="dcterms:W3CDTF">2023-09-18T07:42:32Z</dcterms:created>
  <dcterms:modified xsi:type="dcterms:W3CDTF">2025-10-22T13:37:16Z</dcterms:modified>
</cp:coreProperties>
</file>